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E7DB23B-4ED8-4294-BC3A-40CB21B43899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Ampules" sheetId="26" r:id="rId1"/>
    <sheet name="Tablets Oral Solids" sheetId="27" r:id="rId2"/>
    <sheet name="IV" sheetId="28" r:id="rId3"/>
    <sheet name="Vaccines" sheetId="29" r:id="rId4"/>
    <sheet name="Anaesthetic" sheetId="30" r:id="rId5"/>
    <sheet name="Liquid" sheetId="31" r:id="rId6"/>
    <sheet name="Otic" sheetId="32" r:id="rId7"/>
    <sheet name="Derma" sheetId="33" r:id="rId8"/>
    <sheet name="Nutritionals" sheetId="34" r:id="rId9"/>
    <sheet name="Others" sheetId="35" r:id="rId10"/>
    <sheet name="tblDescription" sheetId="36" state="veryHidden" r:id="rId11"/>
  </sheets>
  <definedNames>
    <definedName name="_xlnm.Print_Area" localSheetId="0">Ampules!$A$1:$J$233</definedName>
    <definedName name="_xlnm.Print_Area" localSheetId="4">Anaesthetic!$A$1:$J$44</definedName>
    <definedName name="_xlnm.Print_Area" localSheetId="7">Derma!$A$1:$J$35</definedName>
    <definedName name="_xlnm.Print_Area" localSheetId="2">IV!$A$1:$J$76</definedName>
    <definedName name="_xlnm.Print_Area" localSheetId="5">Liquid!$A$1:$J$69</definedName>
    <definedName name="_xlnm.Print_Area" localSheetId="8">Nutritionals!$A$1:$J$32</definedName>
    <definedName name="_xlnm.Print_Area" localSheetId="9">Others!$A$1:$J$38</definedName>
    <definedName name="_xlnm.Print_Area" localSheetId="6">Otic!$A$1:$J$44</definedName>
    <definedName name="_xlnm.Print_Area" localSheetId="1">'Tablets Oral Solids'!$A$1:$J$289</definedName>
    <definedName name="_xlnm.Print_Area" localSheetId="3">Vaccines!$A$1:$J$33</definedName>
    <definedName name="_xlnm.Print_Titles" localSheetId="0">Ampules!$17:$17</definedName>
    <definedName name="_xlnm.Print_Titles" localSheetId="4">Anaesthetic!$17:$17</definedName>
    <definedName name="_xlnm.Print_Titles" localSheetId="7">Derma!$17:$17</definedName>
    <definedName name="_xlnm.Print_Titles" localSheetId="2">IV!$17:$17</definedName>
    <definedName name="_xlnm.Print_Titles" localSheetId="5">Liquid!$17:$17</definedName>
    <definedName name="_xlnm.Print_Titles" localSheetId="8">Nutritionals!$17:$17</definedName>
    <definedName name="_xlnm.Print_Titles" localSheetId="9">Others!$17:$17</definedName>
    <definedName name="_xlnm.Print_Titles" localSheetId="6">Otic!$17:$17</definedName>
    <definedName name="_xlnm.Print_Titles" localSheetId="1">'Tablets Oral Solids'!$17:$17</definedName>
    <definedName name="_xlnm.Print_Titles" localSheetId="3">Vaccines!$17:$17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5" l="1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18" i="34"/>
  <c r="B19" i="34"/>
  <c r="B20" i="34"/>
  <c r="B21" i="34"/>
  <c r="B22" i="34"/>
  <c r="B23" i="34"/>
  <c r="B24" i="34"/>
  <c r="B25" i="34"/>
  <c r="B18" i="33"/>
  <c r="B19" i="33"/>
  <c r="B20" i="33"/>
  <c r="B21" i="33"/>
  <c r="B22" i="33"/>
  <c r="B23" i="33"/>
  <c r="B24" i="33"/>
  <c r="B25" i="33"/>
  <c r="B26" i="33"/>
  <c r="B27" i="33"/>
  <c r="B28" i="33"/>
  <c r="B29" i="33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18" i="29"/>
  <c r="K18" i="29" s="1"/>
  <c r="B19" i="29"/>
  <c r="B20" i="29"/>
  <c r="B21" i="29"/>
  <c r="B22" i="29"/>
  <c r="B23" i="29"/>
  <c r="B24" i="29"/>
  <c r="B25" i="29"/>
  <c r="B26" i="29"/>
  <c r="B27" i="29"/>
  <c r="K27" i="29" s="1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133" i="27"/>
  <c r="B134" i="27"/>
  <c r="B135" i="27"/>
  <c r="B136" i="27"/>
  <c r="B137" i="27"/>
  <c r="B138" i="27"/>
  <c r="B139" i="27"/>
  <c r="B140" i="27"/>
  <c r="B141" i="27"/>
  <c r="B142" i="27"/>
  <c r="B143" i="27"/>
  <c r="B144" i="27"/>
  <c r="B145" i="27"/>
  <c r="B146" i="27"/>
  <c r="B147" i="27"/>
  <c r="B148" i="27"/>
  <c r="B149" i="27"/>
  <c r="B150" i="27"/>
  <c r="B151" i="27"/>
  <c r="B152" i="27"/>
  <c r="B153" i="27"/>
  <c r="B154" i="27"/>
  <c r="B155" i="27"/>
  <c r="B156" i="27"/>
  <c r="B157" i="27"/>
  <c r="B158" i="27"/>
  <c r="B159" i="27"/>
  <c r="B160" i="27"/>
  <c r="B161" i="27"/>
  <c r="B162" i="27"/>
  <c r="B163" i="27"/>
  <c r="B164" i="27"/>
  <c r="B165" i="27"/>
  <c r="B166" i="27"/>
  <c r="B167" i="27"/>
  <c r="B168" i="27"/>
  <c r="B169" i="27"/>
  <c r="B170" i="27"/>
  <c r="B171" i="27"/>
  <c r="B172" i="27"/>
  <c r="B173" i="27"/>
  <c r="B174" i="27"/>
  <c r="B175" i="27"/>
  <c r="B176" i="27"/>
  <c r="B177" i="27"/>
  <c r="B178" i="27"/>
  <c r="B179" i="27"/>
  <c r="B180" i="27"/>
  <c r="B181" i="27"/>
  <c r="B182" i="27"/>
  <c r="B183" i="27"/>
  <c r="B184" i="27"/>
  <c r="B185" i="27"/>
  <c r="B186" i="27"/>
  <c r="B187" i="27"/>
  <c r="B188" i="27"/>
  <c r="B189" i="27"/>
  <c r="B190" i="27"/>
  <c r="B191" i="27"/>
  <c r="B192" i="27"/>
  <c r="B193" i="27"/>
  <c r="B194" i="27"/>
  <c r="B195" i="27"/>
  <c r="B196" i="27"/>
  <c r="B197" i="27"/>
  <c r="B198" i="27"/>
  <c r="B199" i="27"/>
  <c r="B200" i="27"/>
  <c r="B201" i="27"/>
  <c r="B202" i="27"/>
  <c r="B203" i="27"/>
  <c r="B204" i="27"/>
  <c r="B205" i="27"/>
  <c r="B206" i="27"/>
  <c r="B207" i="27"/>
  <c r="B208" i="27"/>
  <c r="B209" i="27"/>
  <c r="B210" i="27"/>
  <c r="B211" i="27"/>
  <c r="B212" i="27"/>
  <c r="B213" i="27"/>
  <c r="B214" i="27"/>
  <c r="B215" i="27"/>
  <c r="B216" i="27"/>
  <c r="B217" i="27"/>
  <c r="B218" i="27"/>
  <c r="B219" i="27"/>
  <c r="B220" i="27"/>
  <c r="B221" i="27"/>
  <c r="B222" i="27"/>
  <c r="B223" i="27"/>
  <c r="B224" i="27"/>
  <c r="B225" i="27"/>
  <c r="B226" i="27"/>
  <c r="B227" i="27"/>
  <c r="B228" i="27"/>
  <c r="B229" i="27"/>
  <c r="B230" i="27"/>
  <c r="B231" i="27"/>
  <c r="B232" i="27"/>
  <c r="B233" i="27"/>
  <c r="B234" i="27"/>
  <c r="B235" i="27"/>
  <c r="B236" i="27"/>
  <c r="B237" i="27"/>
  <c r="B238" i="27"/>
  <c r="B239" i="27"/>
  <c r="B240" i="27"/>
  <c r="B241" i="27"/>
  <c r="B242" i="27"/>
  <c r="B243" i="27"/>
  <c r="B244" i="27"/>
  <c r="B245" i="27"/>
  <c r="B246" i="27"/>
  <c r="B247" i="27"/>
  <c r="B248" i="27"/>
  <c r="B249" i="27"/>
  <c r="B250" i="27"/>
  <c r="B251" i="27"/>
  <c r="B252" i="27"/>
  <c r="B253" i="27"/>
  <c r="B254" i="27"/>
  <c r="B255" i="27"/>
  <c r="B256" i="27"/>
  <c r="B257" i="27"/>
  <c r="B258" i="27"/>
  <c r="B259" i="27"/>
  <c r="B260" i="27"/>
  <c r="B261" i="27"/>
  <c r="B262" i="27"/>
  <c r="B263" i="27"/>
  <c r="B264" i="27"/>
  <c r="B265" i="27"/>
  <c r="B266" i="27"/>
  <c r="B267" i="27"/>
  <c r="B268" i="27"/>
  <c r="B269" i="27"/>
  <c r="B270" i="27"/>
  <c r="B271" i="27"/>
  <c r="B272" i="27"/>
  <c r="B273" i="27"/>
  <c r="B274" i="27"/>
  <c r="B275" i="27"/>
  <c r="B276" i="27"/>
  <c r="B277" i="27"/>
  <c r="B278" i="27"/>
  <c r="B279" i="27"/>
  <c r="B280" i="27"/>
  <c r="B281" i="27"/>
  <c r="B282" i="27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B103" i="26"/>
  <c r="B104" i="26"/>
  <c r="B105" i="26"/>
  <c r="B106" i="26"/>
  <c r="B107" i="26"/>
  <c r="B108" i="26"/>
  <c r="B109" i="26"/>
  <c r="B110" i="26"/>
  <c r="B111" i="26"/>
  <c r="B112" i="26"/>
  <c r="B113" i="26"/>
  <c r="B114" i="26"/>
  <c r="B115" i="26"/>
  <c r="B116" i="26"/>
  <c r="B117" i="26"/>
  <c r="B118" i="26"/>
  <c r="B119" i="26"/>
  <c r="B120" i="26"/>
  <c r="B121" i="26"/>
  <c r="B122" i="26"/>
  <c r="B123" i="26"/>
  <c r="B124" i="26"/>
  <c r="B125" i="26"/>
  <c r="B126" i="26"/>
  <c r="B127" i="26"/>
  <c r="B128" i="26"/>
  <c r="B129" i="26"/>
  <c r="B130" i="26"/>
  <c r="B131" i="26"/>
  <c r="B132" i="26"/>
  <c r="B133" i="26"/>
  <c r="B134" i="26"/>
  <c r="B135" i="26"/>
  <c r="B136" i="26"/>
  <c r="B137" i="26"/>
  <c r="B138" i="26"/>
  <c r="B139" i="26"/>
  <c r="B140" i="26"/>
  <c r="B141" i="26"/>
  <c r="B142" i="26"/>
  <c r="B143" i="26"/>
  <c r="B144" i="26"/>
  <c r="B145" i="26"/>
  <c r="B146" i="26"/>
  <c r="B147" i="26"/>
  <c r="B148" i="26"/>
  <c r="B149" i="26"/>
  <c r="B150" i="26"/>
  <c r="B151" i="26"/>
  <c r="B152" i="26"/>
  <c r="B153" i="26"/>
  <c r="B154" i="26"/>
  <c r="B155" i="26"/>
  <c r="B156" i="26"/>
  <c r="B157" i="26"/>
  <c r="B158" i="26"/>
  <c r="B159" i="26"/>
  <c r="B160" i="26"/>
  <c r="B161" i="26"/>
  <c r="B162" i="26"/>
  <c r="B163" i="26"/>
  <c r="B164" i="26"/>
  <c r="B165" i="26"/>
  <c r="B166" i="26"/>
  <c r="B167" i="26"/>
  <c r="B168" i="26"/>
  <c r="B169" i="26"/>
  <c r="B170" i="26"/>
  <c r="B171" i="26"/>
  <c r="B172" i="26"/>
  <c r="B173" i="26"/>
  <c r="B174" i="26"/>
  <c r="B175" i="26"/>
  <c r="B176" i="26"/>
  <c r="B177" i="26"/>
  <c r="B178" i="26"/>
  <c r="B179" i="26"/>
  <c r="B180" i="26"/>
  <c r="B181" i="26"/>
  <c r="B182" i="26"/>
  <c r="B183" i="26"/>
  <c r="B184" i="26"/>
  <c r="B185" i="26"/>
  <c r="B186" i="26"/>
  <c r="B187" i="26"/>
  <c r="B188" i="26"/>
  <c r="B189" i="26"/>
  <c r="B190" i="26"/>
  <c r="B191" i="26"/>
  <c r="B192" i="26"/>
  <c r="B193" i="26"/>
  <c r="B194" i="26"/>
  <c r="B195" i="26"/>
  <c r="B196" i="26"/>
  <c r="B197" i="26"/>
  <c r="B198" i="26"/>
  <c r="B199" i="26"/>
  <c r="B200" i="26"/>
  <c r="B201" i="26"/>
  <c r="B202" i="26"/>
  <c r="B203" i="26"/>
  <c r="B204" i="26"/>
  <c r="B205" i="26"/>
  <c r="B206" i="26"/>
  <c r="B207" i="26"/>
  <c r="B208" i="26"/>
  <c r="B209" i="26"/>
  <c r="B210" i="26"/>
  <c r="B211" i="26"/>
  <c r="B212" i="26"/>
  <c r="B213" i="26"/>
  <c r="B214" i="26"/>
  <c r="B215" i="26"/>
  <c r="B216" i="26"/>
  <c r="B217" i="26"/>
  <c r="B218" i="26"/>
  <c r="B219" i="26"/>
  <c r="B220" i="26"/>
  <c r="B221" i="26"/>
  <c r="B222" i="26"/>
  <c r="B223" i="26"/>
  <c r="B224" i="26"/>
  <c r="B225" i="26"/>
  <c r="B226" i="26"/>
  <c r="K26" i="29"/>
  <c r="K22" i="29"/>
  <c r="K25" i="29"/>
  <c r="K24" i="29"/>
  <c r="K23" i="29"/>
  <c r="K21" i="29"/>
  <c r="K20" i="29"/>
  <c r="K19" i="29"/>
</calcChain>
</file>

<file path=xl/sharedStrings.xml><?xml version="1.0" encoding="utf-8"?>
<sst xmlns="http://schemas.openxmlformats.org/spreadsheetml/2006/main" count="1019" uniqueCount="698">
  <si>
    <t>Captopril 25mg tablet</t>
  </si>
  <si>
    <t>Paracetamol 500mg tablet</t>
  </si>
  <si>
    <t xml:space="preserve">Silver sulfadiazine cream 1%, 500g jar (micronized) </t>
  </si>
  <si>
    <t>Erythromycin eye ointment 0.5%, 3.5g tube</t>
  </si>
  <si>
    <t>Tropicamide eye drops solution 0.5%, 5mL bottle</t>
  </si>
  <si>
    <t>Mefenamic acid 500mg tablet/capsule</t>
  </si>
  <si>
    <t>Ceftriaxone disodium/sodium 1gm vial + 10mL diluent (IV)</t>
  </si>
  <si>
    <t>Oxaliplatin 50mg vial powder (IV Infusion)</t>
  </si>
  <si>
    <t>Acetazolamide 250mg tablet</t>
  </si>
  <si>
    <t>Aciclovir 200mg tablet</t>
  </si>
  <si>
    <t>Aciclovir 400mg tablet</t>
  </si>
  <si>
    <t>Acetylcysteine 600mg effervescent tablet</t>
  </si>
  <si>
    <t>Alendronate sodium 70mg tablet</t>
  </si>
  <si>
    <t>Allopurinol 100mg tablet</t>
  </si>
  <si>
    <t>Allopurinol 300mg tablet</t>
  </si>
  <si>
    <t>Amlodipine besilate/camsylate 5mg tablet</t>
  </si>
  <si>
    <t>Amlodipine besilate/camsylate 10mg tablet</t>
  </si>
  <si>
    <t>Amoxicillin trihydrate 500mg capsule</t>
  </si>
  <si>
    <t>Aspirin 100mg tablet</t>
  </si>
  <si>
    <t>Azathioprine 50mg tablet</t>
  </si>
  <si>
    <t>Baclofen 10mg tablet</t>
  </si>
  <si>
    <t>Bicalutamide 50mg tablet/film-coated tablet</t>
  </si>
  <si>
    <t>Bisacodyl 5mg tablet</t>
  </si>
  <si>
    <t>Butamirate citrate 50mg MR tablet</t>
  </si>
  <si>
    <t>Calcitriol 0.25mcg capsule</t>
  </si>
  <si>
    <t>Capecitabine  500mg tablet</t>
  </si>
  <si>
    <t>Carbamazepine 200mg tablet</t>
  </si>
  <si>
    <t>Carvedilol 6.25mg tablet</t>
  </si>
  <si>
    <t>Carvedilol 25mg tablet</t>
  </si>
  <si>
    <t>Cefalexin monohydrate 500mg capsule</t>
  </si>
  <si>
    <t>Cefixime 200mg capsule</t>
  </si>
  <si>
    <t>Cefixime 400mg capsule</t>
  </si>
  <si>
    <t>Cefuroxime axetil 500mg tablet</t>
  </si>
  <si>
    <t>Celecoxib 100mg capsule</t>
  </si>
  <si>
    <t>Celecoxib 200mg capsule</t>
  </si>
  <si>
    <t>Celecoxib 400mg capsule</t>
  </si>
  <si>
    <t>Ciclosporin 25mg capsule</t>
  </si>
  <si>
    <t>Ciclosporin 100mg capsule</t>
  </si>
  <si>
    <t>Cilostazol 50mg tablet</t>
  </si>
  <si>
    <t>Cilostazol 100mg tablet</t>
  </si>
  <si>
    <t>Cinnarizine 25mg tablet</t>
  </si>
  <si>
    <t>Clopidogrel 75mg tablet</t>
  </si>
  <si>
    <t>Cloxacillin sodium 500mg capsule</t>
  </si>
  <si>
    <t>Clozapine 100mg tablet</t>
  </si>
  <si>
    <t>Co-amoxiclav (amoxicillin + potassium clavulanate) 500 mg amoxicillin (as trihydrate) + 125mg potassium clavulanate per tablet</t>
  </si>
  <si>
    <t>Colchicine 500mcg tablet</t>
  </si>
  <si>
    <t>Cotrimoxazole (sulfamethoxazole + trimethoprim) 400mg sulfamethoxazole + 80mg trimethoprim tablet/capsule</t>
  </si>
  <si>
    <t>Cotrimoxazole (sulfamethoxazole + trimethoprim) 800mg sulfamethoxazole + 160mg trimethoprim tablet</t>
  </si>
  <si>
    <t>Deferasirox 250mg dispersable tablet</t>
  </si>
  <si>
    <t xml:space="preserve">Desmopressin acetate 100mcg  tablet </t>
  </si>
  <si>
    <t>Dexamethasone 4mg tablet</t>
  </si>
  <si>
    <t>Domperidone 10mg tablet</t>
  </si>
  <si>
    <t xml:space="preserve">Doxycycline hyclate 100mg capsule </t>
  </si>
  <si>
    <t>Dydrogesterone 10mg tablet</t>
  </si>
  <si>
    <t>Enalapril maleate 5mg tablet</t>
  </si>
  <si>
    <t>Enalapril maleate 20mg tablet</t>
  </si>
  <si>
    <t>Famotidine 20mg tablet</t>
  </si>
  <si>
    <t>Felodipine 5mg MR tablet</t>
  </si>
  <si>
    <t>Fenofibrate 200mg capsule</t>
  </si>
  <si>
    <t>Ferrous/folic acid 60 mg elemental iron/400 mcg per tablet/capsule/film coated tablet</t>
  </si>
  <si>
    <t>Finasteride 5mg tablet</t>
  </si>
  <si>
    <t>Fluconazole 50mg capsule</t>
  </si>
  <si>
    <t>Fluconazole 150mg capsule</t>
  </si>
  <si>
    <t>Fluconazole 200mg capsule</t>
  </si>
  <si>
    <t>Fluoxetine 20mg dispersible tablet/capsule</t>
  </si>
  <si>
    <t>Folic acid 5mg tablet/capsule</t>
  </si>
  <si>
    <t>Furosemide 20mg tablet</t>
  </si>
  <si>
    <t>Furosemide 40mg tablet</t>
  </si>
  <si>
    <t>Gabapentin 100mg capsule</t>
  </si>
  <si>
    <t>Gabapentin 300mg capsule</t>
  </si>
  <si>
    <t>Gliclazide 30mg MR tablet</t>
  </si>
  <si>
    <t>Hydrochlorothiazide 25mg tablet</t>
  </si>
  <si>
    <t xml:space="preserve">Hydroxychloroquine sulfate 200mg tablet  </t>
  </si>
  <si>
    <t>Hydroxyurea 500mg capsule</t>
  </si>
  <si>
    <t>Hyoscine N-butyl bromide 10mg tablet</t>
  </si>
  <si>
    <t>Ibuprofen  200 mg tablet</t>
  </si>
  <si>
    <t>Irbesartan 150mg tablet</t>
  </si>
  <si>
    <t>Isoniazid/Rifampicin/Pyrazinamide/Ethambutol 75mg/150mg/400mg/275mg tablet</t>
  </si>
  <si>
    <t>Isosorbide dinitrate 5mg sublingual tablet</t>
  </si>
  <si>
    <t>Isosorbide dinitrate 10mg tablet</t>
  </si>
  <si>
    <t>Isosorbide-5-mononitrate 30mg MR tablet/capsule</t>
  </si>
  <si>
    <t>Isosorbide-5-mononitrate 60mg MR tablet/capsule</t>
  </si>
  <si>
    <t>Itraconazole 100mg capsule</t>
  </si>
  <si>
    <t>Lagundi 600mg tablet</t>
  </si>
  <si>
    <t>Lamotrigine 50mg tablet</t>
  </si>
  <si>
    <t>Lamotrigine 100mg tablet</t>
  </si>
  <si>
    <t>Lansoprazole 15mg capsule</t>
  </si>
  <si>
    <t>Letrozole 2.5mg tablet/film-coated tablet</t>
  </si>
  <si>
    <t>Levofloxacin 500mg tablet</t>
  </si>
  <si>
    <t>Levofloxacin 750mg tablet</t>
  </si>
  <si>
    <t>Lithium carbonate 450mg MR tablet</t>
  </si>
  <si>
    <t>Loratadine 10mg tablet/film-coated tablet</t>
  </si>
  <si>
    <t>Losartan potassium 50mg tablet</t>
  </si>
  <si>
    <t>Losartan potassium 100mg tablet</t>
  </si>
  <si>
    <t>Mebendazole 500mg tablet/chewable tablet</t>
  </si>
  <si>
    <t>Mercaptopurine 50mg tablet</t>
  </si>
  <si>
    <t>Methotrexate (as base or sodium salt) 2.5mg tablet</t>
  </si>
  <si>
    <t>Methyldopa 250mg tablet</t>
  </si>
  <si>
    <t>Methylprednisolone 4mg tablet</t>
  </si>
  <si>
    <t>Methylprednisolone 16mg tablet</t>
  </si>
  <si>
    <t>Metoprolol tartrate 50mg tablet</t>
  </si>
  <si>
    <t>Metoprolol tartrate 100mg tablet</t>
  </si>
  <si>
    <t>Metronidazole 500mg tablet</t>
  </si>
  <si>
    <t>Montelukast sodium 5mg chewable tablet</t>
  </si>
  <si>
    <t>Montelukast sodium 10mg tablet</t>
  </si>
  <si>
    <t xml:space="preserve">Moxifloxacin 400mg film coated tablet </t>
  </si>
  <si>
    <t>Mycophenolate mofetil 500mg tablet</t>
  </si>
  <si>
    <t>Mycophenolic acid(Mycophenolate sodium) 360mg tablet</t>
  </si>
  <si>
    <t>Nimodipine 30mg tablet</t>
  </si>
  <si>
    <t>Olanzapine 10mg tablet</t>
  </si>
  <si>
    <t>Omeprazole 20mg capsule</t>
  </si>
  <si>
    <t>Omeprazole 40mg capsule</t>
  </si>
  <si>
    <t>Phenytoin sodium 100mg capsule</t>
  </si>
  <si>
    <t>Potassium citrate 10mEq tablet</t>
  </si>
  <si>
    <t>Prednisone 5mg tablet</t>
  </si>
  <si>
    <t>Prednisone 10mg tablet</t>
  </si>
  <si>
    <t>Prednisone 20mg tablet</t>
  </si>
  <si>
    <t>Propylthiouracil 50mg tablet</t>
  </si>
  <si>
    <t>Pyridostigmine bromide 60mg tablet</t>
  </si>
  <si>
    <t>Risperidone 1mg tablet</t>
  </si>
  <si>
    <t>Risperidone 2mg tablet</t>
  </si>
  <si>
    <t>Rosuvastatin calcium 10mg tablet</t>
  </si>
  <si>
    <t>Rosuvastatin calcium 20mg tablet</t>
  </si>
  <si>
    <t>Simvastatin 20mg tablet</t>
  </si>
  <si>
    <t>Simvastatin 40mg tablet</t>
  </si>
  <si>
    <t>Sucralfate 1g tablet</t>
  </si>
  <si>
    <t>Tacrolimus 1mg capsule</t>
  </si>
  <si>
    <t>Tamoxifen citrate 20mg tablet</t>
  </si>
  <si>
    <t>Telmisartan 40mg tablet</t>
  </si>
  <si>
    <t>Telmisartan 80mg tablet</t>
  </si>
  <si>
    <t>Topiramate 25mg tablet</t>
  </si>
  <si>
    <t>Topiramate 50mg tablet</t>
  </si>
  <si>
    <t>Tranexamic acid 500mg tablet/capsule</t>
  </si>
  <si>
    <t>Valsartan 80mg tablet/film-coated tablet</t>
  </si>
  <si>
    <t>Acetylcysteine 200mg sachet</t>
  </si>
  <si>
    <t>Castor oil 60mL, USP grade</t>
  </si>
  <si>
    <t>Clarithromycin 125mg/5mL granules/powder for suspension, 50mL</t>
  </si>
  <si>
    <t>Clarithromycin 250mg/5mL granules/powder for suspension, 50mL</t>
  </si>
  <si>
    <t>Paracetamol 250mg/5mL syrup/suspension (alcohol-free), 60mL</t>
  </si>
  <si>
    <t>Pyrazinamide 250mg/5mL suspension, 120mL</t>
  </si>
  <si>
    <t>Rifampicin 200mg/5mL suspension, 120mL</t>
  </si>
  <si>
    <t>Silver sulfadiazine  cream 1%, 15g tube</t>
  </si>
  <si>
    <t>Silver sulfadiazine  cream 1%, 25g tube</t>
  </si>
  <si>
    <t>Carboxymethylcellulose sodium eye drops solution 0.5%, 15mL bottle</t>
  </si>
  <si>
    <t xml:space="preserve">Prednisolone acetate eye drops suspension 1%, 5mL bottle </t>
  </si>
  <si>
    <t xml:space="preserve">Travoprost ophthalmic solution, 0.004%, 2.5 mL bottle </t>
  </si>
  <si>
    <t>Povidone iodine 1% oral antiseptic, 60ml</t>
  </si>
  <si>
    <t>Sevelamer Carbonate 800mg tablet</t>
  </si>
  <si>
    <t>Rifaximin 200mg tablet</t>
  </si>
  <si>
    <t>Sodium Valproate + Valproic Acid 500 mg (333 mg sodium valproate + 145 mg valproic acid) controlled release tablet</t>
  </si>
  <si>
    <t>Carbetocin 100 mcg/mL, 1 mL ampule/vial, solution for Injection (IV)</t>
  </si>
  <si>
    <t xml:space="preserve">Calcium carbonate tablet/chewable tablet (equiv to 500mg elemental calcium)     </t>
  </si>
  <si>
    <t>Povidone iodine 1% oral antiseptic, 120ml</t>
  </si>
  <si>
    <t>Budesonide Respiratory Solution (for nebulization) 250 micrograms/mL, 2 mL (unit dose)</t>
  </si>
  <si>
    <t>Cefuroxime 250 mg/5 mL granules for suspension, 50 mL content in 120 mL bottle</t>
  </si>
  <si>
    <t xml:space="preserve">Loratadine 5mg/5mL syrup, 30mL </t>
  </si>
  <si>
    <t xml:space="preserve">Erythromycin stearate 500 mg tablet </t>
  </si>
  <si>
    <t>Naproxen sodium 250 mg base (275 mg) tablet</t>
  </si>
  <si>
    <t>Naproxen sodium 500 mg base (550 mg) tablet</t>
  </si>
  <si>
    <t>Trastuzumab 600 mg/5 mL (120 mg/mL) solution for injection (SC), 5 mL vial</t>
  </si>
  <si>
    <t>Atenolol 50mg tablet</t>
  </si>
  <si>
    <t>Atenolol 100mg tablet</t>
  </si>
  <si>
    <t>Valganciclovir 450mg tablet</t>
  </si>
  <si>
    <t>Valproic Acid 500 mg/ 5mL IV infusion, 5 mL vial</t>
  </si>
  <si>
    <t>Sacubitril/Valsartan 50 mg tablet</t>
  </si>
  <si>
    <t>Sacubitril/Valsartan 100 mg tablet</t>
  </si>
  <si>
    <t>Imatinib mesilate 100mg tablet</t>
  </si>
  <si>
    <t>Voriconazole 200 mg film-coated tablet</t>
  </si>
  <si>
    <t>Linezolid 600 mg tablet/film-coated tablet</t>
  </si>
  <si>
    <t>Levetiracetam 500 mg/5 mL (100 mg/mL) concentrate solution for IV infusion, 5 mL vial</t>
  </si>
  <si>
    <t>Clindamycin Hydrochloride 150mg capsule</t>
  </si>
  <si>
    <t>Clindamycin Hydrochloride 300mg capsule</t>
  </si>
  <si>
    <t>Amiodarone Hydrochloride 200mg tablet</t>
  </si>
  <si>
    <t>Aspirin 80mg entric coated tablet</t>
  </si>
  <si>
    <t>Biperiden Hydrochloride 2mg tablet</t>
  </si>
  <si>
    <t>Bisoprolol fumarate 5mg tablet</t>
  </si>
  <si>
    <t>Bromocriptine mesilate 2.5 mg tablet</t>
  </si>
  <si>
    <t>Cetirizine di-Hydrochloride 10mg tablet</t>
  </si>
  <si>
    <t>Chlorpromazine Hydrochloride 100mg tablet</t>
  </si>
  <si>
    <t>Chlorpromazine Hydrochloride 200mg tablet</t>
  </si>
  <si>
    <t>Ciprofloxacin Hydrochloride 500mg tablet</t>
  </si>
  <si>
    <t>Clonidine Hydrochloride 75mcg tablet</t>
  </si>
  <si>
    <t>Clonidine Hydrochloride 150mcg tablet</t>
  </si>
  <si>
    <t>Diltiazem Hydrochloride 60mg tablet</t>
  </si>
  <si>
    <t>Diphenhydramine Hydrochloride 25mg capsule</t>
  </si>
  <si>
    <t>Diphenhydramine Hydrochloride 50mg capsule</t>
  </si>
  <si>
    <t>Eperisone Hydrochloride 50mg tablet</t>
  </si>
  <si>
    <t>Escitalopram oxalate 10 mg tablet</t>
  </si>
  <si>
    <t>Ethambutol hydrochloride 400 mg tablet</t>
  </si>
  <si>
    <t xml:space="preserve">Loperamide Hydrochloride 2mg capsule </t>
  </si>
  <si>
    <t>Metformin Hydrochloride 500mg tablet/film-coated tablet</t>
  </si>
  <si>
    <t xml:space="preserve">Methimazole (thiamazole) 5mg tablet </t>
  </si>
  <si>
    <t>Metoclopramide Hydrochloride 10mg tablet</t>
  </si>
  <si>
    <t>Nifedipine 10 mg capsule</t>
  </si>
  <si>
    <t>Ondansetron Hydrochloride dihydrate 8mg tablet</t>
  </si>
  <si>
    <t>Potassium Chloride 600 mg tablet</t>
  </si>
  <si>
    <t>Propranolol Hydrochloride 10mg tablet</t>
  </si>
  <si>
    <t>Propranolol Hydrochloride 40mg tablet</t>
  </si>
  <si>
    <t>Ranitidine Hydrochloride 150mg tablet</t>
  </si>
  <si>
    <t>Ranitidine Hydrochloride 300mg tablet</t>
  </si>
  <si>
    <t>Sertraline Hydrochloride 50mg tablet</t>
  </si>
  <si>
    <t>Sodium Bicarbonate 650 mg tablet</t>
  </si>
  <si>
    <t>Tamsulosin Hydrochloride 200mcg capsule</t>
  </si>
  <si>
    <t>Tamsulosin 400mcg prolonged release film-coated tablet</t>
  </si>
  <si>
    <t>Tenofovir disoproxil fumarate 300 mg tablet</t>
  </si>
  <si>
    <t>Tolvaptan 15 mg tablet</t>
  </si>
  <si>
    <t>Trimetazidine Hydrochloride 35mg tablet</t>
  </si>
  <si>
    <t>Ursodeoxycholic acid 250mg capsule</t>
  </si>
  <si>
    <t>Cetirizine diHydrochloride 2.5 mg/mL syrup (oral drops), 10 mL</t>
  </si>
  <si>
    <t>Cetirizine diHydrochloride 5mg/5mL syrup, 30mL</t>
  </si>
  <si>
    <t>Clindamycin palmitate Hydrochloride 75mg/5mL granules for suspension, 60mL</t>
  </si>
  <si>
    <t>Domperidone 1mg/mL suspension, 60 mL</t>
  </si>
  <si>
    <t>Folic Acid 5mg/5mL syrup</t>
  </si>
  <si>
    <t>Nystatin 100,000 units/mL suspension, 30 mL</t>
  </si>
  <si>
    <t>Acetylcysteine 100 mg/mL, 3 mL ampule solution for inhalation</t>
  </si>
  <si>
    <t>Salbutamol sulfate 100 micrograms/dose x 200 actuations Metered Dose Inhaler (MDI)</t>
  </si>
  <si>
    <t>Latanoprost Eye Drops Solution 50 micrograms/mL, 2.5 mL bottle</t>
  </si>
  <si>
    <t>Tropicamide + phenylephrine hydrochloride Ophthalmic Solution 5 mg + 5 mg/mL (eye drops) fixed dose combination, 10 mL bottle</t>
  </si>
  <si>
    <t>Levetiracetam 100 mg/mL oral solution, 300 mL bottle</t>
  </si>
  <si>
    <t>Acetylcysteine 200mg/mL, 25mL vial/bottle (IV infusion)</t>
  </si>
  <si>
    <t>Aciclovir 25mg/mL, 10mL vial  (IV infusion)</t>
  </si>
  <si>
    <t>Albumin Human 20%, 50mL bottle (IV, IV infusion)</t>
  </si>
  <si>
    <t>Adenosine 3 mg/mL, 2 mL vial (IV)</t>
  </si>
  <si>
    <t>Amikacin sulfate 125mg/mL , 2mL ampule/vial (IM, IV)</t>
  </si>
  <si>
    <t>Amikacin sulfate 250mg/mL , 2mL ampule/vial (IM, IV)</t>
  </si>
  <si>
    <t>Aminophylline (theophylline ethylenediamine) 25 mg/mL, 10 mL ampul (IV)</t>
  </si>
  <si>
    <t>Amiodarone hydrochloride 50 mg/mL, 3 mL ampul (IV)</t>
  </si>
  <si>
    <t>Amphotericin B non lipid complex 50mg lyophilized powder, vial (IV infusion)</t>
  </si>
  <si>
    <t>Amphotericin B Lipid Complex (as cholesteryl complex, colloidal dispersion) 50 mg vial (IV infusion)</t>
  </si>
  <si>
    <t>Ampicillin + Sulbactam 1000 mg ampicillin + 500 mg sulbactam (IM, IV) (as sodium salt) per vial</t>
  </si>
  <si>
    <t>Ampicillin + Sulbactam 500 mg ampicillin + 250 mg sulbactam (IM, IV) (as sodium salt) per vial</t>
  </si>
  <si>
    <t>Ampicillin sodium 250mg vial (IM, IV)</t>
  </si>
  <si>
    <t>Ampicillin sodium 500mg vial (IM, IV)</t>
  </si>
  <si>
    <t>Asparaginase lyophilized powder, 10,000 IU vial (IV)</t>
  </si>
  <si>
    <t>Atracurium besilate 10mg/mL, 2.5mL ampule (IV)</t>
  </si>
  <si>
    <t>Atropine sulfate 1mg/mL, 1 mL ampul (IM, IV, SC)</t>
  </si>
  <si>
    <t>Azithromycin 500 mg powder, vial (IV infusion) (as base*/as dihydrate)</t>
  </si>
  <si>
    <t>Aztreonam 1g powder for injection (IV, IV Infusion)</t>
  </si>
  <si>
    <t>Beractant  25 mg/ml suspension, 8mL Intratracheal administration vial</t>
  </si>
  <si>
    <t>Beractant 25 mg/mL suspension, 4 mL Intratracheal administration vial</t>
  </si>
  <si>
    <t>Bleomycin sulfate powder, 15 IU ampul/vial (IM,IV)</t>
  </si>
  <si>
    <t>Bupivacaine Hydrochloride 0.5% 4 mL ampul (spinal) with 8% dextrose</t>
  </si>
  <si>
    <t>Bupivacaine Hydrochloride 0.5%, 10mL  ampul/vial (local infiltration)</t>
  </si>
  <si>
    <t>Butorphanol tartrate 2 mg/mL, 1 mL ampul/vial (IM, IV)</t>
  </si>
  <si>
    <t>Calcium folinate (leucovorin Ca) 10mg/mL, 5mL ampule/vial (IM, IV)</t>
  </si>
  <si>
    <t>Calcium Gluconate 10%, 10 mL ampul/vial (IV)</t>
  </si>
  <si>
    <t>Carboprost 250 mcg/mL solution for injection, 1 mL ampule/vial</t>
  </si>
  <si>
    <t>Carboplatin 10mg/mL, 15mL vial (IV)</t>
  </si>
  <si>
    <t>Carboplatin 10mg/mL, 45mL vial (IV)</t>
  </si>
  <si>
    <t>Cefazolin sodium 1gm vial (IM, IV)</t>
  </si>
  <si>
    <t>Cefepime Hydrochloride 1gm vial (IM, IV)</t>
  </si>
  <si>
    <t>Cefepime Hydrochloride 2gms vial (IM, IV)</t>
  </si>
  <si>
    <t>Cefotaxime sodium 500 mg vial + 2 mL diluent (IM, IV)</t>
  </si>
  <si>
    <t>Cefoxitin sodium 1gm vial (IM, IV)</t>
  </si>
  <si>
    <t>Ceftazidime pentahydrate 1gm vial (IM, IV)</t>
  </si>
  <si>
    <t>Cefuroxime sodium 750mg vial (IM, IV)</t>
  </si>
  <si>
    <t>Ciprofloxacin lactate 2mg/mL, 100mL vial (IV infusion)</t>
  </si>
  <si>
    <t>Cisplatin 1mg/mL, 10mL vial (IV)</t>
  </si>
  <si>
    <t>Cisplatin 1mg/mL, 50mL vial (IV)</t>
  </si>
  <si>
    <t>Clindamycin phosphate 150mg/mL, 2mL ampule/vial  (IM, IV)</t>
  </si>
  <si>
    <t>Clindamycin phosphate 150mg/mL, 4mL ampule (IM, IV)</t>
  </si>
  <si>
    <t>Clonidine hydrocloride  150mcg/mL, 1mL ampule (IV)</t>
  </si>
  <si>
    <t>Colistin 2,000,000 IU lyophilized powder for injection (IV infusion)</t>
  </si>
  <si>
    <t>Cyclophosphamide 500mg vial powder (IV)</t>
  </si>
  <si>
    <t>Cyclophosphamide 1gm vial powder (IV)</t>
  </si>
  <si>
    <t>Cytarabine 100 mg/mL solution for injection, 1 mL</t>
  </si>
  <si>
    <t>Cytarabine 100 mg/mL solution for injection, 5 mL</t>
  </si>
  <si>
    <t>Cytarabine 100 mg/mL solution for injection, 10 mL</t>
  </si>
  <si>
    <t>Dacarbazine powder, 200mg vial (IV, IV infusion)</t>
  </si>
  <si>
    <t>Dactinomycin powder, 500 micrograms vial (IV)</t>
  </si>
  <si>
    <t>Dantrolene Sodium 20 mg (with mannitol 3g)/vial (for reconstitution with 60 mL sterile water for injection) (IV)</t>
  </si>
  <si>
    <t>Deferoxamine mesilate powder, 500 mg vial (IM, IV infusion, SC)</t>
  </si>
  <si>
    <t>Dexamethasone sodium phoshate 4 mg/mL, 2 mL ampul/vial (IM, IV)</t>
  </si>
  <si>
    <t>Dexamethasone sodium phoshate 5mg/mL, 1mL ampule (IM, IV)</t>
  </si>
  <si>
    <t>Diazepam 5 mg/mL, 2 mL ampul (IM, IV) (With PDEA Permit)</t>
  </si>
  <si>
    <t>Digoxin 250 micrograms/mL, 2 mL ampul (IM, IV)</t>
  </si>
  <si>
    <t>Diphenhydramine Hydrochloride 50 mg/mL, 1 mL ampul (IM, IV)</t>
  </si>
  <si>
    <t>Dobutamine Hydrochloride  50mg/mL, 5ml ampule (IV infusion)</t>
  </si>
  <si>
    <t>Docetaxel anhydrous 20 mg/0.5 mL, 0.5 mL vial (IV infusion)</t>
  </si>
  <si>
    <t>Docetaxel anhydrous 40 mg/mL, 2 mL vial (IV infusion)</t>
  </si>
  <si>
    <t>Dopamine Hydrochloride 40mg/mL 5mL vial/ampule (IV)</t>
  </si>
  <si>
    <t>Doxorubicin Hydrochloride powder, 10mg vial or 2mg/mL, 5mL vial (IV)</t>
  </si>
  <si>
    <t>Doxorubicin Hydrochloride powder, 50mg vial or 2mg/mL, 25mL vial (IV)</t>
  </si>
  <si>
    <t>Enoxaparin sodium 100mg/mL, 0.2mL pre-filled syringe (SC)</t>
  </si>
  <si>
    <t>Enoxaparin sodium 100mg/mL, 0.4mL pre-filled syringe (SC)</t>
  </si>
  <si>
    <t>Enoxaparin sodium 100mg/mL, 0.6mL pre-filled syringe (SC)</t>
  </si>
  <si>
    <t>Ephedrine sulfate 50 mg/mL, 1 mL ampul (IM, IV) (With PDEA Permit)</t>
  </si>
  <si>
    <t>Epinephrine Hydrochloride 1mg/mL, 1mL ampule (IV, IM, SC)</t>
  </si>
  <si>
    <t>Epirubicin (as hydrochloride) powder, 50mg vial (IV)</t>
  </si>
  <si>
    <t>Epoetin alfa (recombinant human erythropoetin) 10,000 IU/mL, pre‐filled syringe (IV, SC)</t>
  </si>
  <si>
    <t>Epoetin alfa (recombinant human erythropoetin) 4000 IU/0.4 mL, pre‐filled syringe (IV, SC)</t>
  </si>
  <si>
    <t>Epoetin alfa (recombinant human erythropoietin) 2000 IU/0.5 mL, pre‐filled syringe (IV, SC)</t>
  </si>
  <si>
    <t>Epoetin Beta (recombinant erythropoietin) 2000 IU/0.3 mL, pre‐filled syringe with needle (IV, SC)</t>
  </si>
  <si>
    <t>Epoetin beta (recombinant  erythropoietin) 5000 IU/0.3 mL, pre‐filled syringe with needle (IV, SC)</t>
  </si>
  <si>
    <t>Ertapenem sodium 1gm powder vial (IM/IV)</t>
  </si>
  <si>
    <t>Esmolol Hydrochloride 10mg/mL, 10mL vial (IV)</t>
  </si>
  <si>
    <t>Etoposide 20mg/mL, 5mL ampule/vial (IV)</t>
  </si>
  <si>
    <t>Famotidine 20 mg powder/lyophilized powder for injection, ampule/vial (IV)</t>
  </si>
  <si>
    <t>Fentanyl citrate 50mcg/mL, 2mL amp (IV) (With PDEA Permit)</t>
  </si>
  <si>
    <t>Filgrastim 150 micrograms/0.6 mL, vial (IV, SC)</t>
  </si>
  <si>
    <t>Filgrastim 300 micrograms/1.2 mL, vial (IV, SC)</t>
  </si>
  <si>
    <t>Fluconazole 2mg/mL, 100mL vial (IV infusion)</t>
  </si>
  <si>
    <t>Flumazenil 100 micrograms/mL, 5 mL ampul (slow
IV, IV infusion)</t>
  </si>
  <si>
    <t>Fluphenazine (as decanoate) 25mg/mL, 1mL ampule (IM)</t>
  </si>
  <si>
    <t>Fluorescein (as sodium salt) 10% (100mg/mL), 5 mL ampul (IV)</t>
  </si>
  <si>
    <t>Fluorouracil 50 mg/mL, 10 mL ampul/vial (IV, IV infusion)</t>
  </si>
  <si>
    <t>Fondaparinux sodium 2.5 mg/0.5 mL solution (IV, SC)</t>
  </si>
  <si>
    <t>Furosemide 10 mg/mL, 2 mL ampul (IM, IV)</t>
  </si>
  <si>
    <t>Ganciclovir sodium 500 mg vial (IV infusion)</t>
  </si>
  <si>
    <t>Gemcitabine Hydrochloride 1gm vial  (IV infusion)</t>
  </si>
  <si>
    <t>Gemcitabine Hydrochloride 200mg vial  (IV infusion)</t>
  </si>
  <si>
    <t>Gentamicin sulfate  40mg/mL, 2mL ampule/vial (IM, IV)</t>
  </si>
  <si>
    <t>Glucose (dextrose) 50%,  50mL vial (IV)</t>
  </si>
  <si>
    <t>Glyceryl trinitrate (nitroglycerin) 1mg/mL, 10mL ampule (IV infusion)</t>
  </si>
  <si>
    <t>Goserelin acetate 10.8mg depot solution pre-filled syringe (SC)</t>
  </si>
  <si>
    <t>Goserelin acetate 3.6mg depot solution, pre-filled syringe (SC)</t>
  </si>
  <si>
    <t>Haloperidol 5 mg/mL, 1 mL ampul (IM)</t>
  </si>
  <si>
    <t>Heparin sodium unfractionated 1,000 iu/mL, 5mL vial (IV infusion, SC) (bovine origin)</t>
  </si>
  <si>
    <t>Heparin sodium unfractionated 5000 IU/mL, 5 mL vial (IV infusion, SC) (bovine origin)</t>
  </si>
  <si>
    <t>Human recombinant tissue type plasminogen activator (alteplase) 50 mg powder for I.V. infusion</t>
  </si>
  <si>
    <t>Hydralazine Hydrochloride 20 mg/mL, 1 mL ampul (IM, IV)</t>
  </si>
  <si>
    <t>Hydrocortisone sodium succinate 50mg/mL, 2mL  vial or 100mg powder vial  (IV)</t>
  </si>
  <si>
    <t>Hydrocortisone sodium succinate 125 mg/mL, 2 mL vial (IV) or 250 mg powder vial (IV)</t>
  </si>
  <si>
    <t>Hyoscine-n-butylbromide 20mg/mL, 1mL ampule  (IM, IV, SC)</t>
  </si>
  <si>
    <t>Ifosfamide powder,  2gms vial (IV infusion)</t>
  </si>
  <si>
    <t>Ifosfamide powder, 1g vial (IV infusion)</t>
  </si>
  <si>
    <t>Insulin, regular( recombinant DNA human) 100 IU/mL, 10mL vial (SC, IV/IM)</t>
  </si>
  <si>
    <t>Insulin, Biphasic Isophane Human 70/30 (recombinant DNA) 70% isophane suspension + 30% soluble insulin in 100 IU/mL, 10 mL vial (SC)</t>
  </si>
  <si>
    <t>Isophane Insulin Human (recombinant DNA)  100 IU/mL, 10 mL vial (SC)</t>
  </si>
  <si>
    <t>Isosorbide dinitrate 1mg/ml, 10mL ampule (IV)</t>
  </si>
  <si>
    <t>Irinotecan Hydrochloride 100 mg/5 mL concentrate, vial (IV infusion)</t>
  </si>
  <si>
    <t>Iron sucrose 20mg/mL, 5mL ampule (IV, IV infusion)</t>
  </si>
  <si>
    <t>Isoxsuprine hydrochloride 5 mg/mL, 2 mL ampul (IM, IV infusion)</t>
  </si>
  <si>
    <t>Ketamine hydrochloride 50 mg/mL, 10 mL vial (IM, IV) (With PDEA Permit)</t>
  </si>
  <si>
    <t>Ketorolac tromethamol 30 mg/mL, 1 mL ampul (IM, IV)</t>
  </si>
  <si>
    <t>Levobupivacaine 5 mg/mL solution for injection, 10 mL ampule (Epidural/local infiltration)</t>
  </si>
  <si>
    <t xml:space="preserve">Levofloxacin 5 mg/mL solution for IV infusion, 100mL vial  </t>
  </si>
  <si>
    <t>Lidocaine Hydrochloride 2%, 5mL ampule/vial (IM/IV)</t>
  </si>
  <si>
    <t>Lidocaine Hydrochloride 2%, 50mL ampule/vial (IM, IV)</t>
  </si>
  <si>
    <t>Lidocaine Hydrochloride 2%, 1.8 mL carpule (with epinephrine) (local infiltration)</t>
  </si>
  <si>
    <t>Linezolid 2 mg/mL (600 mg/300 mL), solution for infusion (IV)</t>
  </si>
  <si>
    <t>Magnesium sulfate heptahydrate 250mg/mL, 20mL vial (IV)</t>
  </si>
  <si>
    <t>Meropenem trihydrate 1g powder vial (IV)</t>
  </si>
  <si>
    <t>Meropenem trihydrate 500mg powder vial (IV)</t>
  </si>
  <si>
    <t>Mesna (sodium-2mercapto ethanesulphonate) 100mg/mL, 4mL ampule (IV)</t>
  </si>
  <si>
    <t>Methotrexate 25 mg/mL, 2 mL ampul/vial (IM, IV, Intrathecal) (as base)</t>
  </si>
  <si>
    <t>Methotrexate sodium 100mg/mL, 10mL vial  (IM, IV, Intrathecal) (preservative free)</t>
  </si>
  <si>
    <t>Methylergometrine (methylergonovine) (as
hydrogen maleate or maleate) 200 micrograms/mL, 1 mL ampul (IM, IV)</t>
  </si>
  <si>
    <t>Methylprednisolone 40 mg in single dose vial, solution for injection (IV, IM) (as sodium succinate)</t>
  </si>
  <si>
    <t>Methylprednisolone lyophilized powder, 500 mg vial (IM, IV) (as sodium succinate)</t>
  </si>
  <si>
    <t>Metoclopramide 5mg/mL, 2mL ampule (As Base and As Hydrochloride) (IM/IV)</t>
  </si>
  <si>
    <t>Metronidazole 5 mg/mL, 100 mL vial (IV infusion)</t>
  </si>
  <si>
    <t>Midazolam 1mg/mL, 5mL ampule or 5mg/mL, 1mL ampule (IM, IV) (With PDEA Permit)</t>
  </si>
  <si>
    <t>Midazolam 5mg/mL, 3mL ampule (IM, IV) (With PDEA Permit)</t>
  </si>
  <si>
    <t>Milrinone 10mg/ml, 10ml ampule (IV) (With Compassionate Special Permit)</t>
  </si>
  <si>
    <t>Morphine Sulfate 10 mg/mL, 1 mL ampul (IM, IV, SC) or 16 mg/mL, 1 mL ampul (IM, IV) (With PDEA Permit)</t>
  </si>
  <si>
    <t>Nalbuphine Hydrochloride 10 mg/mL, 1 mL ampul (IM, IV, SC) (With PDEA Permit)</t>
  </si>
  <si>
    <t>Naloxone hydrochloride 400 micrograms/mL, 1 mL ampul (IM, IV, SC)</t>
  </si>
  <si>
    <t>Neostigmine 500 mcg/mL solution for injection (IM/IV/SC), 1 mL ampule</t>
  </si>
  <si>
    <t>Nicardipine Hydrochloride 1mg/mL, 2mL ampule (IV)</t>
  </si>
  <si>
    <t>Nicardipine Hydrochloride 1mg/mL, 10mL ampule (IV)</t>
  </si>
  <si>
    <t>Norepinephrine bitartrate 1mg/mL, 2mL ampule (IV infusion)</t>
  </si>
  <si>
    <t>Norepinephrine bitartrate 1mg/mL, 4mL ampule (IV infusion)</t>
  </si>
  <si>
    <t>Norepinephrine bitartrate 2 mg /mL, 4 mL ampule (8 mg/4 mL) solution for injection</t>
  </si>
  <si>
    <t>Octreotide acetate 100 micrograms/mL ampul (IV infusion)</t>
  </si>
  <si>
    <t>Omeprazole powder, 40 mg vial + 10 mL solvent ampul/vial (IV)</t>
  </si>
  <si>
    <t>Ondansetron 2mg/mL, 2mL ampule (IM, IV)</t>
  </si>
  <si>
    <t>Ondansetron 2mg/mL, 4mL ampule (IM, IV)</t>
  </si>
  <si>
    <t>Oxacillin sodium 500mg vial (IM, IV)</t>
  </si>
  <si>
    <t>Oxytocin (synthetic) 10 IU/mL, 1 mL ampul (IM, IV)</t>
  </si>
  <si>
    <t>Paclitaxel 6mg/mL, 5mL vial (IV, IV infusion) (with special IV line)</t>
  </si>
  <si>
    <t>Paclitaxel 6mg/mL, 16.7mL vial or 17mL vial (IV, IV infusion) (with special IV line)</t>
  </si>
  <si>
    <t>Paclitaxel 6mg/mL, 25mL vial (IV, IV infusion) (with special IV line)</t>
  </si>
  <si>
    <t>Paclitaxel 6mg/mL, 43.4mL vial (IV, IV infusion) (with special IV line)</t>
  </si>
  <si>
    <t>Paracetamol 150mg/mL, 2mL ampule solution for injection (IM, IV)</t>
  </si>
  <si>
    <t>Paracetamol 10 mg/mL, 50 mL vial solution for infusion (IV)</t>
  </si>
  <si>
    <t>Paracetamol 10 mg/mL, 100 mL vial solution for infusion (IV)</t>
  </si>
  <si>
    <t>Penicillin G benzathine (benzathine benzylpenicillin) 1,200,000 units vial (MR) (IM)</t>
  </si>
  <si>
    <t>Penicillin G crystalline (benzylpenicillin) sodium 1,000,000 units vial (IM, IV)</t>
  </si>
  <si>
    <t>Penicillin G crystalline (benzylpenicillin) sodium 5,000,000 units vial (IM, IV)</t>
  </si>
  <si>
    <t>Pethidine (meperidine) (as hydrochloride) 50 mg/mL, 2 mL ampul (IM, IV, SC)</t>
  </si>
  <si>
    <t>Phenylephrine hydrochloride 10mg/1mL vial (With Compassionate Special Permit) (IV/IV Infusion)</t>
  </si>
  <si>
    <t>Phenytoin sodium 50mg/mL, 2mL ampule (IV)</t>
  </si>
  <si>
    <t>Phytomenadione (phytonadione, vitamin K1) 10mg/mL, 1mL ampul (IM, IV, SC) (as mixed micelle)</t>
  </si>
  <si>
    <t>Piperacillin + Tazobactam (as sodium salt) 2 g piperacillin + 250 mg tazobactam per vial (IV infusion)</t>
  </si>
  <si>
    <t>Piperacillin + Tazobactam (as sodium salt) 4 g piperacillin + 500 mg tazobactam per vial (IV infusion)</t>
  </si>
  <si>
    <t>Polymyxin B sulfate 500,000 Units powder for solution for injection (Intrathecal/IM/IV), 5 mL vial</t>
  </si>
  <si>
    <t>Potassium chloride 2meq/mL, 20mL vial (IV infusion)</t>
  </si>
  <si>
    <t>Propofol 10mg/mL, 20mL ampule/vial (IV)</t>
  </si>
  <si>
    <t>Protamine sulfate 10mg/mL, 5mL ampule (IV) (With Compassionate Special Permit)</t>
  </si>
  <si>
    <t>Ranitidine hydrochloride 25 mg/mL, 2 mL ampul/vial (IM, IV, IV infusion)</t>
  </si>
  <si>
    <t>Remdesivir 100mg vial lyophilized powder for injection for IV Infusion  or 100mg/20ml solution for IV infusion (With Compassionate Special Permit)</t>
  </si>
  <si>
    <t>Remifentanil 1mg lyophilized powder vial (IV Infusion) (With PDEA Permit)</t>
  </si>
  <si>
    <t>Rituximab 10mg/mL, 50mL vial (IV)</t>
  </si>
  <si>
    <t>Rocuronium bromide 10 mg/mL, 5 mL ampul/vial (IV)</t>
  </si>
  <si>
    <t>Ropivacaine Hydrochloride 10mg/mL, 10mL ampule (IV)</t>
  </si>
  <si>
    <t>Sodium bicarbonate 1mEq/mL, 50mL ampul/vial (adult) (IV infusion)</t>
  </si>
  <si>
    <t>Sodium Bicarbonate 1 mEq/mL, 100 mL ampul/vial (adult) (IV infusion)</t>
  </si>
  <si>
    <t>Sodium Chloride 2.5mEq/mL, 20mL vial</t>
  </si>
  <si>
    <t>Somatostatin 250mcg ampule/vial (IV, IV infusion)</t>
  </si>
  <si>
    <t>Somatostatin 3mg ampule/vial (IV, IV infusion)</t>
  </si>
  <si>
    <t>Sterile water for injection 100mL bottle/bag (no preservative)</t>
  </si>
  <si>
    <t>Sterile water for injection 50mL bottle/bag (no preservative)</t>
  </si>
  <si>
    <t>Streptokinase powder, 1,500,000 IU vial (IV infusion)</t>
  </si>
  <si>
    <t>Streptomycin sulfate 1 g vial (IM)</t>
  </si>
  <si>
    <t>Sugammadex 100 mg/mL solution for injection (IV), 2 mL vial</t>
  </si>
  <si>
    <t>Suxamethonium (succinylcholine) chloride 20 mg/mL, 10 mL vial (IV)</t>
  </si>
  <si>
    <t>Terbutaline sulfate 500mcg/mL, 1mL ampule (IM, IV, SC)</t>
  </si>
  <si>
    <t>Tramadol Hydrochloride 50mg/mL, 1mL ampule (IM, IV, SC)</t>
  </si>
  <si>
    <t>Tramadol Hydrochloride 50mg/mL, 2mL ampule (IM, IV, SC)</t>
  </si>
  <si>
    <t>Tranexamic acid 100mg/mL, 5mL ampule (IM, IV)</t>
  </si>
  <si>
    <t>Trastuzumab 150 mg lyophilized powder (IV infusion) vial</t>
  </si>
  <si>
    <t>Vancomycin Hydrochloride 500mg vial (IV)</t>
  </si>
  <si>
    <t>Verapamil Hydrochloride 2.5 mg/mL, 2 mL ampul (IV)</t>
  </si>
  <si>
    <t>Vinblastine sulfate 1 mg/mL, 10 mL vial (IV)</t>
  </si>
  <si>
    <t>Vincristine sulfate 1 mg/mL, 1 mL vial (IV)</t>
  </si>
  <si>
    <t>Vincristine sulfate 1 mg/mL, 2 mL vial (IV)</t>
  </si>
  <si>
    <t>Vitamin B1 B6 B12 100 mg B1 + 100 mg B6 + 1 mg B12 per 3 Ml ampul (IV)</t>
  </si>
  <si>
    <t>Voriconazole 200mg lyophilized powder for solution for IV infusion, 30mLVial</t>
  </si>
  <si>
    <t>Aciclovir 800mg tablet</t>
  </si>
  <si>
    <t>Aripiprazole 10mg tablet</t>
  </si>
  <si>
    <t>Ascorbic Acid (vitamin C) 500mg tablet</t>
  </si>
  <si>
    <t>Atorvastatin calcium 10mg tablet</t>
  </si>
  <si>
    <t>Atorvastatin calcium 20mg tablet</t>
  </si>
  <si>
    <t>Atorvastatin calcium 40mg tablet</t>
  </si>
  <si>
    <t>Atorvastatin calcium 80mg tablet</t>
  </si>
  <si>
    <t>Azithromycin 500 mg tablet (as base*/as dihydrate/as monohydrate)</t>
  </si>
  <si>
    <t xml:space="preserve">Betahistine (as hydrochloride/dihydrochloride) 16mg tablet </t>
  </si>
  <si>
    <t>Betahistine (as hydrochloride/dihydrochloride) 24mg tablet</t>
  </si>
  <si>
    <t>Betahistine (as hydrochloride/dihydrochloride) 8mg tablet</t>
  </si>
  <si>
    <t>Bisoprolol fumarate 2.5mg tablet</t>
  </si>
  <si>
    <t>Bumetanide 1 mg tablet</t>
  </si>
  <si>
    <t xml:space="preserve">Calcium carbonate + cholecalciferol Vitamin D3 (equivalent to 600mg elemental calcium + 400 IU Vit D3) tablet   </t>
  </si>
  <si>
    <t>Clarithromycin 250mg base tablet</t>
  </si>
  <si>
    <t>Clarithromycin 500mg base tablet</t>
  </si>
  <si>
    <t>Clonazepam 2 mg tablet</t>
  </si>
  <si>
    <t>Co-Amoxiclav (amoxicillin + potassium clavulanate) 875 mg amoxicillin (as trihydrate) + 125 mg potassium clavulanate per tablet</t>
  </si>
  <si>
    <t>Deferiprone 500 mg tablet</t>
  </si>
  <si>
    <t>Diclofenac 50 mg tablet/capsule (as sodium or potassium salt)</t>
  </si>
  <si>
    <t>Digoxin 250 micrograms tablet</t>
  </si>
  <si>
    <t xml:space="preserve">Divalproex Sodium or Sodium Valproate + Valporic Acid 250mg tablet </t>
  </si>
  <si>
    <t>Entecavir 500 mcg tablet/ film-coated tablet</t>
  </si>
  <si>
    <t>Felodipine 10mg MR tablet</t>
  </si>
  <si>
    <t>Fenofibrate 160 mg tablet</t>
  </si>
  <si>
    <t>Flutamide 250mg tablet</t>
  </si>
  <si>
    <t>Gliclazide 60 mg MR tablet</t>
  </si>
  <si>
    <t>Gliclazide 80 mg tablet</t>
  </si>
  <si>
    <t>Haloperidol 5 mg tablet</t>
  </si>
  <si>
    <t>Isoniazid 300 mg tablet</t>
  </si>
  <si>
    <t>Isoniazid + Rifampicin 75 mg + 150 mg tablet</t>
  </si>
  <si>
    <t>Isoniazid + Rifampicin + Ethambutol 75 mg + 150 mg + 275 mg tablet</t>
  </si>
  <si>
    <t>Isoxsuprine hydrochloride 10mg tablet</t>
  </si>
  <si>
    <t>Lansoprazole 30 mg capsule</t>
  </si>
  <si>
    <t>Levetiracetam 500 mg film coated tablet</t>
  </si>
  <si>
    <t>Levodopa + Carbidopa 100 mg levodopa + 25 mg carbidopa per tablet</t>
  </si>
  <si>
    <t>Levodopa + Carbidopa 250 mg levodopa + 25 mg carbidopa per tablet</t>
  </si>
  <si>
    <t>Levothyroxine (as sodium/anhydrous sodium) 150mcg tablet</t>
  </si>
  <si>
    <t>Levothyroxine (as sodium/anhydrous sodium) 100mcg tablet</t>
  </si>
  <si>
    <t>Levothyroxine (as sodium/anhydrous sodium) 50mcg tablet</t>
  </si>
  <si>
    <t>Losartan + Hydrochlorothiazide 50 mg losartan + 12.5 mg hydrochlorothiazide tablet</t>
  </si>
  <si>
    <t>Mecobalamin 500 microgram tablet</t>
  </si>
  <si>
    <t>Memantine 10 mg film coated tablet</t>
  </si>
  <si>
    <t>Medroxyprogesterone 10mg tablet (as acetate)</t>
  </si>
  <si>
    <t>Morphine sulfate 10mg tablet/capsule (With PDEA Permit)</t>
  </si>
  <si>
    <t>Multivitamins Adult (per tablet/capsule) Composition:
Vitamin A - 600 – 700 mcg or 2,000 – 2,500 IU
Vitamin B1 - 1.3 – 1.7 mg
Vitamin B2 - 0.7 - 1.3 mg
Vitamin B6 - 1.6 – 2 mg
Vitamin B12 - 2 -6 mcg
Vitamin C - 60 - 80 mg
Vitamin D - 400 IU (10 mcg)
Vitamin E - 6 – 10 mg (15 – 30 IU)
Folic Acid - 400 mcg
Niacin - 13 – 23 mg</t>
  </si>
  <si>
    <t>Nitrofurantoin 100 mg capsule (as macrocrystals)</t>
  </si>
  <si>
    <t>Pantoprazole 40 mg tablet/enteric-coated tablet</t>
  </si>
  <si>
    <t>Phenobarbital 15 mg tablet</t>
  </si>
  <si>
    <t>Phenobarbital 30 mg tablet</t>
  </si>
  <si>
    <t>Phenobarbital 60 mg tablet</t>
  </si>
  <si>
    <t>Phenobarbital 90 mg tablet</t>
  </si>
  <si>
    <t>Phenoxymethyl Penicillin (penicillin V) (as potassium salt) 250 mg tablet/capsule</t>
  </si>
  <si>
    <t>Phenoxymethyl Penicillin (penicillin V) (as potassium salt) 500 mg tablet/capsule</t>
  </si>
  <si>
    <t>Potassium chloride 750mg durules (as chloride) equiv. to approximately 10mEq potassium</t>
  </si>
  <si>
    <t>Quetiapine (as fumarate) 100mg tablet</t>
  </si>
  <si>
    <t>Quetiapine (as fumarate) 25mg tablet</t>
  </si>
  <si>
    <t>Quetiapine (as fumarate) 200mg tablet</t>
  </si>
  <si>
    <t>Quetiapine (as fumarate) 300mg tablet</t>
  </si>
  <si>
    <t>Sambong [Blumea balsamifera (L) DC (Fam. Compositae)] 500mg tablet</t>
  </si>
  <si>
    <t>Spironolactone (K-sparer) 100mg tablet</t>
  </si>
  <si>
    <t>Spironolactone (K-sparer) 25mg tablet</t>
  </si>
  <si>
    <t>Spironolactone (K-sparer) 50mg tablet</t>
  </si>
  <si>
    <t>Standard Senna Concentrate 187mg tablet</t>
  </si>
  <si>
    <t>Standard Senna Concentrate 374mg tablet</t>
  </si>
  <si>
    <t>Tamsulosin 200 mcg orally disintegrating tablet</t>
  </si>
  <si>
    <t>Telmisartan + Hydrochlorothiazide 40 mg + 12.5 mg tablet</t>
  </si>
  <si>
    <t>Tenofovir alafenamide fumarate 25 mg tablet</t>
  </si>
  <si>
    <t>Terazosin (as hydrochloride) 1mg tablet</t>
  </si>
  <si>
    <t>Terazosin (as hydrochloride) 2mg tablet</t>
  </si>
  <si>
    <t>Terazosin (as hydrochloride) 5mg tablet</t>
  </si>
  <si>
    <t>Tramadol Hydrochloride 50mg capsule/dispersible tablet</t>
  </si>
  <si>
    <t>Tramadol Hydrochloride 100 mg MR tablet</t>
  </si>
  <si>
    <t>Valaciclovir (as hydrochloride) 500mg tablet</t>
  </si>
  <si>
    <t>Verapamil hydrochloride 80 mg tablet</t>
  </si>
  <si>
    <t>Verapamil hydrochloride 240 mg MR tablet (for maintenance therapy)</t>
  </si>
  <si>
    <t>Vitamin B1 100 mg + B6 5 mg + B12 50 microgram per tablet/capsule</t>
  </si>
  <si>
    <t>Warfarin (as sodium salt) 1mg tablet</t>
  </si>
  <si>
    <t>Warfarin (as sodium salt) 2.5mg tablet</t>
  </si>
  <si>
    <t>Warfarin (as sodium salt) 5mg tablet</t>
  </si>
  <si>
    <t>Amino Acid + glucose + electrolytes + vitamin B1 solution for peripheral venous infusion 500 mL</t>
  </si>
  <si>
    <t>Amino Acid + glucose + electrolytes + vitamin B1 solution for peripheral venous infusion 1000 mL</t>
  </si>
  <si>
    <t>Amino acid, crystalline standard  10% 500mL bottle (IV infusion)</t>
  </si>
  <si>
    <t>Amino acid, crystalline standard  7% 500mL bottle  (IV infusion)</t>
  </si>
  <si>
    <t>Amino acid, crystalline standard 8%, 500mL bottle (IV Infusion) (as branched chain)</t>
  </si>
  <si>
    <t>Amino acid, crystalline standard 6% 100mL bottle  (IV infusion)</t>
  </si>
  <si>
    <t>Dextrose 5% in Water 1L bottle/bag (IV infusion and as vehicle for IV medications), glass</t>
  </si>
  <si>
    <t>Dextrose 5% in Water 1L  bottle/bag (IV infusion and as vehicle for IV medications), plastic</t>
  </si>
  <si>
    <t>Dextrose 5% in Water 250mL bottle/bag (IV infusion and as vehicle for IV medications), glass</t>
  </si>
  <si>
    <t xml:space="preserve">Dextrose 5% in Water 250mL bottle/bag (IV infusion and as vehicle for IV medications), plastic </t>
  </si>
  <si>
    <t>Dextrose 5% in Water 500mL bottle/bag (IV infusion and as vehicle for IV medications), plastic</t>
  </si>
  <si>
    <t>Dextrose 5% Water 500ml bottle/bag (IV infusion and as vehicle for IV medications), glass</t>
  </si>
  <si>
    <t>Lipids 20%, 250 mL bottle (IV infusion)</t>
  </si>
  <si>
    <t>Mannitol 20% 500mL bottle (IV )</t>
  </si>
  <si>
    <t>Sodium Chloride 0.9% 100mL bottle/bag (IV infusion)</t>
  </si>
  <si>
    <t xml:space="preserve">Sodium Chloride 0.9% 1L bottle/bag (IV infusion), glass </t>
  </si>
  <si>
    <t xml:space="preserve">Sodium Chloride 0.9% 1L bottle/bag (IV infusion), plastic </t>
  </si>
  <si>
    <t>Sodium Chloride 0.9% 50 mL, bottle/bag (IV infusion)</t>
  </si>
  <si>
    <t xml:space="preserve">Sodium Chloride 0.9% 500mL bottle/bag (IV infusion), plastic </t>
  </si>
  <si>
    <t xml:space="preserve">Sodium Chloride 0.9% 500mL bottle/bag (IV infusion), glass </t>
  </si>
  <si>
    <t>Sterile Water for Injection 1L glass bottle/bag (no
preservative)</t>
  </si>
  <si>
    <t>Sterile Water for Injection twist-off, 1L bottle/bag (no
preservative)</t>
  </si>
  <si>
    <t>Anti-tetanus serum (equine) 1500 IU/mL, 1mL  ampule/vial  (IM)</t>
  </si>
  <si>
    <t>Antithymocyte Immunoglobulin (ATG) (rabbit) 25 mg/5 mL vial (IV)</t>
  </si>
  <si>
    <t>Cobra antivenin 800 MU/4.8 mL,  1mL ampule (IV infusion)</t>
  </si>
  <si>
    <t>Hepatitis B vaccine (recombinant DNA) 10mcg/0.5mL monodose vial  (pediatric) (IM)</t>
  </si>
  <si>
    <t>Hepatitis B vaccine (recombinant DNA) 20mcg/mL, monodose vial (adult) (IM)</t>
  </si>
  <si>
    <t>Hepatitis B Immunoglobulin (human) 0.5 mL vial (IM)</t>
  </si>
  <si>
    <t>Immunoglobulin normal, human (IGIV) 50mg/mL, 100mL vial  (IV)</t>
  </si>
  <si>
    <t>Immunoglobulin normal, human (IGIV) 50mg/mL, 50mL vial (IV)</t>
  </si>
  <si>
    <t>Leuproreline (as acetate) powder, 3.75mg single dose with syringe (IM, SC)</t>
  </si>
  <si>
    <t>Live Attenuated Measles, Mumps and Rubella (MMR) vaccine monodose vial + 0.5mL diluent (SC)</t>
  </si>
  <si>
    <t>Tetanus Toxoid 0.5 mL Ampule (IM)</t>
  </si>
  <si>
    <t>Budesonide 160 micrograms + Formoterol (as fumarate dihydrate) 4.5 micrograms x 120 doses with appropriate accompanying dispenser MDI</t>
  </si>
  <si>
    <t>Budesonide 80 micrograms  +  Formoterol (as fumarate dihydrate) 4.5 micrograms x 120 doses with appropriate accompanying dispenser MDI</t>
  </si>
  <si>
    <t>Budesonide 160 micrograms + Formoterol (as fumarate dihydrate) 4.5micrograms x 60 doses with appropriate accompanying dispenser DPI</t>
  </si>
  <si>
    <t>Budesonide 320 micrograms  +  Formoterol (as fumarate dihydrate) 9 micrograms x 60 doses with appropriate accompanying dispenser DPI</t>
  </si>
  <si>
    <t>Budesonide 80micrograms +  Formoterol (as fumarate dihydrate) 4.5micrograms x 60 doses with appropriate accompanying dispenser DPI</t>
  </si>
  <si>
    <t>Fluticasone propionate+salmeterol xinafoate MDI 125mcg/25mcg x 120 actuations with dose counter</t>
  </si>
  <si>
    <t>Fluticasone propionate+salmeterol xinafoate MDI 250mcg/25mcg x 120 actuations  with dose counter</t>
  </si>
  <si>
    <t>Fluticasone propionate+salmeterol xinafoate MDI 50mcg/25mcg x 120 actuations  with dose counter</t>
  </si>
  <si>
    <t>Glycopyrronium (as bromide) + Indacaterol  (as maleate) Inhalation: 50mcg/110mcg inhalation powder in hard capsules</t>
  </si>
  <si>
    <t>Ipratropium  bromide respiratory solution (for nebulization) 250 micrograms/mL, 2 mL (unit dose)</t>
  </si>
  <si>
    <t>Ipratropium + Salbutamol MDI: 20 micrograms ipratropium (as bromide) + 100 micrograms salbutamol x 200 doses x 10 mL</t>
  </si>
  <si>
    <t xml:space="preserve">Ipratropium (as bromide) MDI: 20 micrograms/dose x 200 doses </t>
  </si>
  <si>
    <t>Ipratropium bromide+salbutamol Resp. Soln.: (for nebulization)
500 micrograms ipratropium (as bromide anhydrous) + 2.5 mg salbutamol (as base) x 2.5 mL (unit dose)</t>
  </si>
  <si>
    <t>Lidocaine hydrochloride spray 10%, 50mL</t>
  </si>
  <si>
    <t>Salbutamol sulfate Resp. Soln.: (for nebulization) 1 mg/mL, 2.5 mL (unit dose)</t>
  </si>
  <si>
    <t xml:space="preserve">Sevoflurane Inhalation 250ml bottle </t>
  </si>
  <si>
    <t>Tiotropium bromide Inhalation:  18 micrograms/dose with appropriate accompanying dispenser DPI</t>
  </si>
  <si>
    <t>Acetylcysteine 100 mg sachet</t>
  </si>
  <si>
    <t>Amoxicillin trihydrate 100 mg/mL granules/powder for drops (suspension), 15 mL</t>
  </si>
  <si>
    <t>Amoxicillin trihydrate 250 mg/5 mL granules/powder for suspension,60 mL</t>
  </si>
  <si>
    <t>Ascorbic acid (vitamin C) 100mg/mL, 15mL drops</t>
  </si>
  <si>
    <t>Ascorbic acid (vitamin C) 100mg/5mL, 60mL syrup</t>
  </si>
  <si>
    <t>Ascorbic acid (vitamin C) 100mg/5mL, 120mL syrup</t>
  </si>
  <si>
    <t>Cefalexin monohydrate 250mg/5mL granules/powder for syrup/suspension, 60mL</t>
  </si>
  <si>
    <t>Co-Amoxiclav (amoxicillin + potassium clavulanate) 200 mg amoxicillin (as trihydrate) + 28.5 mg potassium clavulanate per 5 mL granules/powder for suspension, 70 mL</t>
  </si>
  <si>
    <t>Cotrimoxazole (sulfamethoxazole + trimethoprim) 400 mg sulfamethoxazole + 80 mg trimethoprim per 5 mL suspension, 60 mL</t>
  </si>
  <si>
    <t>Diphenhydramine hydrochloride 12.5 mg/5 mL, 60 mL syrup</t>
  </si>
  <si>
    <t>Fosfomycin 3 g granules for solution (sachet)</t>
  </si>
  <si>
    <t>Ibuprofen 100 mg/5 mL, 60 mL syrup/suspension</t>
  </si>
  <si>
    <t>Ibuprofen 200 mg/5 mL, 60 mL suspension</t>
  </si>
  <si>
    <t>Lactulose 3.3 g/5 mL (3.35 g/5 mL) syrup</t>
  </si>
  <si>
    <t>Metronidazole (200mg/5ml as benzoate) 125mg/5mL suspension, 60mL bottle</t>
  </si>
  <si>
    <t>Monobasic/Dibasic Sodium Phosphate 48 g/18 g per 100 mL solution, 45 mL bottle</t>
  </si>
  <si>
    <t>Paracetamol 100 mg/mL drops, 15 mL (alcohol‐free)</t>
  </si>
  <si>
    <t>Paracetamol 120 mg/5 mL (125 mg/5 mL) syrup/suspension, 120 mL (alcohol‐free)</t>
  </si>
  <si>
    <t>Prednisone 10 mg/5 mL suspension, 60 mL</t>
  </si>
  <si>
    <t>Sevelamer carbonate 800 mg powder for suspension sachet/packet</t>
  </si>
  <si>
    <t>Valproic Acid 250 mg/5 mL syrup, 120 mL</t>
  </si>
  <si>
    <t>Zinc solution (equiv. to 10 mg elemental zinc/mL),  Drops 15 mL (As Sulfate Monohydrate)</t>
  </si>
  <si>
    <t>Zinc solution (equiv. to 20 mg elemental zinc/5mL), Syrup 60 mL  (As Sulfate Monohydrate)</t>
  </si>
  <si>
    <t>Atropine (as sulfate) eye drops solution 1%, 5mL bottle</t>
  </si>
  <si>
    <t>Levofloxacin 5 mg/mL (0.5% w/v) ophthalmic solution 5ml bottle</t>
  </si>
  <si>
    <t xml:space="preserve">Moxifloxacin Hydrochloride 5 mg/mL (0.5% w/v) sterile ophthalmic solution, 5 mL bottle </t>
  </si>
  <si>
    <t>Ofloxacin Eye Drops Solution: 0.3%, 5 mL bottle</t>
  </si>
  <si>
    <t>Pilocarpine (as hydrochloride) 2%, eye drops solution 15 mL bottle</t>
  </si>
  <si>
    <t>Proxymetacaine (proparacaine) Hydrochloride eye drops solution, 0.5%, 15mL bottle</t>
  </si>
  <si>
    <t>Sodium Hyaluronate Ophthalmic Solution: 0.1% (1 mg/mL), 5 mL bottle</t>
  </si>
  <si>
    <t>Timolol maleate Eye Drops Solution: 0.5%, 5 mL bottle</t>
  </si>
  <si>
    <t>Tobramycin Eye Drops Solution: 0.3%, 5 mL bottle</t>
  </si>
  <si>
    <t>Tobramycin Eye Ointment: 0.3%, 3.5 g tube</t>
  </si>
  <si>
    <t>Tobramycin 0.3% + Dexamethasone  0.1%, 3.5 g tube Eye Ointment</t>
  </si>
  <si>
    <t xml:space="preserve">Tobramycin 0.3% + dexamethasone 0.1%  eye drops suspension, 5mL bottle   </t>
  </si>
  <si>
    <t>Bacitracin + Neomycin + Polymixin B 200 units bacitracin + 3 mg neomycin (as sulfate) + 4000 units polymyxin B (as sulfate)/g, 10 g tube ointment</t>
  </si>
  <si>
    <t>Clobetasol propionate 0.05%, 5 g tube Cream or Ointment</t>
  </si>
  <si>
    <t>Clobetasol propionate 0.05%, : 0.05%, 25 mL bottle Shampoo</t>
  </si>
  <si>
    <t>Hydrocortisone 1%, 10 g tube Cream or Ointment</t>
  </si>
  <si>
    <t>Ketoconazole Cream: 2% (20 mg/ g), 15 g aluminum collapsible tube</t>
  </si>
  <si>
    <t>Ketoconazole Shampoo: 2% (20 mg/ g), 6 mL foil sachet</t>
  </si>
  <si>
    <t>Miconazole Topical Cream: 2% (20 mg/g), 5 g aluminum collapsible tube</t>
  </si>
  <si>
    <t>Mupirocin Ointment 2% 5g tube</t>
  </si>
  <si>
    <t>Mupirocin Ointment 2%,15 g tube</t>
  </si>
  <si>
    <t>Enteral Nutrition - Modular 
Calories — 9.5 ‐ 380 Kcal; Dilution — 0; Carbohydrates — 0.67 ‐ 94 g; Protein — 5 ‐ 23 g; Fat — 0.6 g; mOsm/kg — 900; Sodium — 15 - 110 mg; Potassium — 10 - 66 mg; Phosphorous — 5 - 30 mg; Volume — 280 g ‐ 400 g</t>
  </si>
  <si>
    <t>Enteral Nutrition - Pediatric Polymeric                                      Calories — 445 ‐ 511 Kcal; Dilution — 1:1; Carbohydrates — 14.9 ‐ 62.2 g; Protein — 13.4 ‐ 54.3 g; Fat — 16.2 ‐ 26 g; mOsm/kg — 308 ‐ 345; Sodium — 120 ‐ 250 mg; Potassium — 400 ‐ 750 mg; Phosphorous — 150 ‐ 760 mg; Volume - 100g</t>
  </si>
  <si>
    <t xml:space="preserve">Enteral Nutrition - Adult Polymeric 
Calories — 100 ‐ 475 Kcal; Dilution — 1:1 ‐ 2:1; Carbohydrates — 13.8 ‐ 59 g; Protein — 3.8 ‐ 19.9 g; Fat — 3.4 ‐ 21.5 g; mOsm/kg — 270 ‐ 730; Sodium — 75 ‐ 402 mg; Potassium — 370 ‐ 580 mg; Calcium — 80 - 500 mg; Magnesium — 25 ‐ 500 mg; Magnesium — 25 ‐ 500 mg; Phosphorous — 47 ‐ 307 mg; Volume — 100 mL ‐ 1 L </t>
  </si>
  <si>
    <t>Enteral Nutrition - Semi- Elemental  
Calories — 100 ‐ 1300 Kcal; Dilution — 1:1 ‐ 1.5:1; Carbohydrates — 13.8 ‐ 177.2 g; Protein — 3.0 ‐ 66.6 g; Fat — 3.9 ‐ 37.4 g; mOsm/kg — 375 ‐ 575; Sodium — 66 ‐ 1040 mg; Potassium — 135 ‐ 1730 mg; Phosphorous — 22 ‐ 867 mg; Volume - 100mL - 1L                                                               76 g - 450 g</t>
  </si>
  <si>
    <t>Bisacodyl Rectal: 5 mg (children) suppository</t>
  </si>
  <si>
    <t>Bisacodyl Rectal: 10 mg (adult) suppository</t>
  </si>
  <si>
    <t>Chlorhexidine solution 4%, 500mL (as gluconate) bottle</t>
  </si>
  <si>
    <t>Chlorhexidine solution 0.12%, 120mL (as gluconate) bottle</t>
  </si>
  <si>
    <t>Chlorhexidine solution 0.12%, 380mL (as gluconate) bottle</t>
  </si>
  <si>
    <t>Hydrogen Peroxide Solution: 3%, 120 mL bottle</t>
  </si>
  <si>
    <t>Indocyanine Green 25mg Lyophilized Powder for Injection in Vial</t>
  </si>
  <si>
    <t>Monobasic/Dibasic Sodium Phosphate Rectal: 19 g/7 g solution per 66 mL bottle (enema)</t>
  </si>
  <si>
    <t>Monobasic/Dibasic Sodium Phosphate Rectal: 19 g/7 g solution per 133 mL bottle (enema)</t>
  </si>
  <si>
    <t xml:space="preserve">Paracetamol Rectal: 125mg  suppository  </t>
  </si>
  <si>
    <t xml:space="preserve">Paracetamol Rectal: 250mg suppository      </t>
  </si>
  <si>
    <t>Povidone Iodine Solution: 10%, 120mL bottle</t>
  </si>
  <si>
    <t>Povidone Iodine Surgical Skin Cleanser: 7.5%, 120 mL  bottle</t>
  </si>
  <si>
    <t>Sterile Water for Injection 50mL glass bottle/bag (no
preservative)</t>
  </si>
  <si>
    <t>Tinzaparin (as sodium) 10,000 anti‐Xa IU/mL, 0.45 mL pre‐filled syringe (SC)</t>
  </si>
  <si>
    <t>Hydroxyzine dihydrochloride 25 mg tablet</t>
  </si>
  <si>
    <t>Irbesartan + Hydrochlorothiazide 150 mg irbesartan + 12.5 mg hydrochlorothiazide tablet</t>
  </si>
  <si>
    <t>Valsartan 160mg tablet/film-coated tablet</t>
  </si>
  <si>
    <t>Isoniazid 200mg/5mL syrup,  120 mL</t>
  </si>
  <si>
    <t>Tocilizumab 400mg/ 20ml vial concentrate solution for IV Infusion</t>
  </si>
  <si>
    <t>Sodium Bicarbonate 1 mEq/mL, 20 mL ampul/vial (adult) (IV infusion)</t>
  </si>
  <si>
    <t>Vasopressin 20 IU/mL (IM, IV)</t>
  </si>
  <si>
    <t xml:space="preserve">All‐in‐one Admixtures 740 Kcal Bottle                          Solution: Volume: 400 – 2500 mL 
Concentration: Variable 
Protein: 3-6 g/100 mL 
Carbohydrate: 6-15 g/100 mL 
Lipid: 2-5 g/ 100mL 
Calories: variable
 Electrolytes: variable                           </t>
  </si>
  <si>
    <t xml:space="preserve">All‐in‐one Admixtures 1000 Kcal Bottle                          Solution: Volume: 400 – 2500 mL 
Concentration: Variable 
Protein: 3-6 g/100 mL 
Carbohydrate: 6-15 g/100 mL 
Lipid: 2-5 g/ 100mL 
Calories: variable
 Electrolytes: variable                    </t>
  </si>
  <si>
    <t xml:space="preserve">All‐in‐one Admixtures 1300 Kcal Bottle                          Solution: Volume: 400 – 2500 mL 
Concentration: Variable 
Protein: 3-6 g/100 mL 
Carbohydrate: 6-15 g/100 mL 
Lipid: 2-5 g/ 100mL 
Calories: variable
 Electrolytes: variable                        </t>
  </si>
  <si>
    <t xml:space="preserve">All‐in‐one Admixtures 1400 Kcal Bottle                          Solution: Volume: 400 – 2500 mL 
Concentration: Variable 
Protein: 3-6 g/100 mL 
Carbohydrate: 6-15 g/100 mL 
Lipid: 2-5 g/ 100mL 
Calories: variable
 Electrolytes: variable                </t>
  </si>
  <si>
    <t xml:space="preserve">All‐in‐one Admixtures 1900 Kcal Bottle                          Solution: Volume: 400 – 2500 mL 
Concentration: Variable 
Protein: 3-6 g/100 mL 
Carbohydrate: 6-15 g/100 mL 
Lipid: 2-5 g/ 100mL 
Calories: variable
 Electrolytes: variable                     </t>
  </si>
  <si>
    <t>Balanced Multiple Maintenance Solution with 5% dextrose, 1 L (children and adults) bottle/bag (IV infusion)
Composition:
Dextrose — 50 g/L
Na+ — 40-50 mmol/L 
K+ — 13-30 mmol/L 
Mg++ — 1.65 mmol/L 
Cl‐ — 40 mmol/L 
Acetate — 16 mmol/L</t>
  </si>
  <si>
    <t>Balanced Multiple Maintenance Solution with 5% dextrose, 500mL (Infants) bottle/bag (IV infusion)
Composition:
Dextrose — 50 g/L
Na+ — 25-30 mmol/L 
K+ — 20-25 mmol/L 
Mg++ — 1.35-1.65 mmol/L 
Cl‐ — 22 mmol/L 
Acetate — 23 mmol/L</t>
  </si>
  <si>
    <t>Balanced Multiple Replacement Solution 1 L bottle/bag (IV infusion)
Composition: 
Na+ — 140-145 mmol/L 
K+ — 4-5 mmol/L 
Mg++ — 1-1.65 mmol/L 
Cl‐ — 98-127 mmol/L 
Acetate — 24-50 mmol/L 
plus 5% dextrose (50g/L)</t>
  </si>
  <si>
    <t>Balanced Multiple Replacement Solution 500mL bottle/bag (IV infusion)
Composition: 
Na+ — 140-145 mmol/L 
K+ — 4-5 mmol/L 
Mg++ — 1-1.65 mmol/L 
Cl‐ — 98-127 mmol/L 
Acetate — 24-50 mmol/L 
plus 5% dextrose (50g/L)</t>
  </si>
  <si>
    <t>10% Dextrose in Water 500mL bottle/bag, (IV infusion)</t>
  </si>
  <si>
    <t>5% Dextrose in 0.3% Sodium Chloride 1L bottle/bag (IV infusion)
Composition: 
Dextrose — 50 g/L 
Na+ — 51 mmol/L 
Cl‐ — 51 mmol/L</t>
  </si>
  <si>
    <t>5% Dextrose in 0.3% Sodium Chloride 500mL bottle/bag, (IV infusion)
Composition: 
Dextrose — 50 g/L 
Na+ — 51 mmol/L 
Cl‐ — 51 mmol/L</t>
  </si>
  <si>
    <t>5% Dextrose in 0.9% Sodium Chloride 1L bottle/bag (IV infusion)
Composition: 
Dextrose — 50 g/L 
Na+ — 154 mmol/L 
Cl‐ — 154 mmol/L</t>
  </si>
  <si>
    <t>5% Dextrose in 0.9% Sodium Chloride 500mL bottle/bag (IV infusion)
Composition: 
Dextrose — 50 g/L 
Na+ — 154 mmol/L 
Cl‐ — 154 mmol/L</t>
  </si>
  <si>
    <t>5% Dextrose in Lactated Ringers 1L bottle/bag (IV infusion)
Composition: 
Dextrose — 50 g/L 
Na+ — 130 mmol/L 
K+ — 4 mmol/L 
Ca++ — 1.22 – 1.5 mmol/L 
Cl‐ — 109 mmol/L 
Lactate — 28 mmol/L</t>
  </si>
  <si>
    <t>5% Dextrose in Lactated Ringers 500mL bottle/bag (IV infusion)
Composition: 
Dextrose — 50 g/L 
Na+ — 130 mmol/L 
K+ — 4 mmol/L 
Ca++ — 1.22 – 1.5 mmol/L 
Cl‐ — 109 mmol/L 
Lactate — 28 mmol/L</t>
  </si>
  <si>
    <t>Dextrose 5% in Water 1L bottle/bag (IV infusion and as vehicle for IV medications), Low Density Polyethylene</t>
  </si>
  <si>
    <t>Dextrose 5% in Water 250mL bottle/bag (IV infusion and as vehicle for IV medications), Low Density Polyethylene</t>
  </si>
  <si>
    <t>Dextrose 5% in Water 500mL bottle/bag (IV infusion and as vehicle for IV medications),  Low Density Polyethylene</t>
  </si>
  <si>
    <t>Intraocular Irrigating Solution (balanced salt solution) 500 mL bottle
Composition:
Sodium chloride — 0.64% 
Potassium chloride — 0.075% 
Calcium chloride — 0.048%
Magnesium chloride hexahydrate — 0.03% 
Sodium acetate — 0.39%
Sodium citrate — 0.17%
Water for injection to make 100%</t>
  </si>
  <si>
    <t>Isotonic electrolyte solution for IV infusion 
Each 1 liter (L) of the product contains:
Sodium chloride – 6.80 g
Potassium chloride – 0.30 g
Calcium chloride dihydrate – 0.37 g
Magnesium chloride hexahydrate – 0.20 g
Sodium acetate trihydrate – 3.27 g
Malic acid – 0.67 g</t>
  </si>
  <si>
    <t>Lactated Ringer's Solution (Ringer's Lactate) 1L bottle/bag (IV infusion)
Composition:
Na+ — 130 mmol/L
K+ — 4 mmol/L
Ca++ — 1.22 – 1.5 mmol/L
Cl‐ — 109 mmol/L
Lactate — 28 mmol/L</t>
  </si>
  <si>
    <t>Lactated Ringer's Solution (Ringer's Lactate) 500mL bottle/bag (IV infusion)
Composition:
Na+ — 130 mmol/L
K+ — 4 mmol/L
Ca++ — 1.22 – 1.5 mmol/L
Cl‐ — 109 mmol/L
Lactate — 28 mmol/L</t>
  </si>
  <si>
    <t>Modified Fluid Gelatin (polymerisate of degraded
succinylated gelatin) 4% solution, 500 mL bottle (IV infusion)</t>
  </si>
  <si>
    <t>0.9% Sodium Chloride Solution: 1 L bottle solution for irrigation
Composition:
Na+ — 154 mmol/L 
Cl‐ — 154 mmol/L</t>
  </si>
  <si>
    <t>Sodium Chloride 0.9% 1L  bottle/bag (IV infusion), Low Density Polyethylene</t>
  </si>
  <si>
    <t>Sodium Chloride 0.9% 500mL bottle/bag (IV infusion), Low Density Polyethylene</t>
  </si>
  <si>
    <t>Cefixime 100 mg/5 mL granules for suspension, 60 mL</t>
  </si>
  <si>
    <t>as needed</t>
  </si>
  <si>
    <t>Definition of Terms:</t>
  </si>
  <si>
    <t>Generic Name</t>
  </si>
  <si>
    <t>Chemical or non-proprietary name of the drug</t>
  </si>
  <si>
    <t>Distributor</t>
  </si>
  <si>
    <t>Company who was appointed by the manufacturer to distribute or deliver the products to the retailer</t>
  </si>
  <si>
    <t>Brand Name</t>
  </si>
  <si>
    <t>Proprietary name of the drug</t>
  </si>
  <si>
    <t>Estimated Quantity</t>
  </si>
  <si>
    <t>Consigned Price to PGH</t>
  </si>
  <si>
    <t>Market Price (Hosptial/ Drugstore)</t>
  </si>
  <si>
    <t>Prevailing price in the market i.e. leading drugstore (Mercury) or nearby hospitals (if product is not available in Mercury)</t>
  </si>
  <si>
    <t>Suggested retail price of PGH to the public (lower than the market price)</t>
  </si>
  <si>
    <t>Item No.</t>
  </si>
  <si>
    <t>Market Price  to Other Hosptial/ Drugstore</t>
  </si>
  <si>
    <t>Suggested Retail Price per pc</t>
  </si>
  <si>
    <t>ANNEX B</t>
  </si>
  <si>
    <t>Consignment List</t>
  </si>
  <si>
    <t>Suggested Retail Price per piece</t>
  </si>
  <si>
    <t>Requesting Unit:  PROPERTY AND SUPPLY DIVISION / PHARMACY DEPARTMENT</t>
  </si>
  <si>
    <t>CONSIGNMENT OF DRUGS AND MEDICINES (IV FLUIDS)</t>
  </si>
  <si>
    <t xml:space="preserve">Multivitamins, Infants (per 1 mL  drops), 15 mL Drops                                                                                                                                                                                    Composition:  
Vitamin A  325 - 380 mcg; 
Vitamin B1  0.2 - 0.4 mg; 
Vitamin B2  0.3 - 0.4 mg; 
Vitamin B6  0.3 - 0.6 mg; 
Vitamin B12  0.3 - 0.4 mcg; 
Vitamin C  30 mg; 
Vitamin D  200 - 400 IU (5 - 10 mcg); 
Vitamin E  3 - 4 mg; 
Folic Acid  20 - 65 mcg; 
Niacin  1 - 5mg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</si>
  <si>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Multivitamins, Children (per 5mL syrup),  60 mL Syrup                                                                                   Composition:  
Vitamin A  350 - 400 mcg; 
Vitamin B1  0.5 - 1.0 mg; 
Vitamin B2  0.7 - 0.9 mg; 
Vitamin B6  0.9 - 1.6 mg; 
Vitamin B12  0.9 - 3.0 mcg; 
Vitamin C  35 - 55 mg; 
Vitamin D  200 - 400 IU (5 - 10 mcg); 
Vitamin E  5 - 7 mg; 
Folic Acid  40 - 300 mcg; 
Niacin  5 - 18 mg                                                                                                                       </t>
  </si>
  <si>
    <t xml:space="preserve">Multivitamins, Children (per 5mL syrup), 120 mL Syrup                                                      Composition:  
Vitamin A  350 - 400 mcg; 
Vitamin B1  0.5 - 1.0 mg; 
Vitamin B2  0.7 - 0.9 mg; 
Vitamin B6  0.9 - 1.6 mg; 
Vitamin B12  0.9 - 3.0 mcg; 
Vitamin C  35 - 55 mg; 
Vitamin D  200 - 400 IU (5 - 10 mcg); 
Vitamin E  5 - 7 mg; 
Folic Acid  40 - 300 mcg; 
Niacin  5 - 18 mg                                                                  </t>
  </si>
  <si>
    <t>Oral Rehydration Salts (ORS 75-replacement)                                   Composition of reduced osmolarity ORS per liter of water (WHO recommended): 
Sodium chloride — 2.6 g 
Trisodium citrate dihydrate — 2.9 g 
Potassium chloride — 1.5 g 
Glucose anhydrous — 13.5 g 
Total Weight — 20.5 g
Reduced osmolarity ORS Equivalent in mmol/L: 
Sodium — 75 
Chloride — 65 
Potassium — 20 
Citrate — 10 
Glucose anhydrous — 75 
Total osmolarity — 245 
N.B.: Reconstitute with clean potable water.</t>
  </si>
  <si>
    <r>
      <t xml:space="preserve">The least and best price offered by the Consignor to PGH and </t>
    </r>
    <r>
      <rPr>
        <b/>
        <sz val="10"/>
        <color rgb="FF000000"/>
        <rFont val="Times New Roman"/>
        <family val="1"/>
      </rPr>
      <t>shall not exceed the latest DPRI price</t>
    </r>
    <r>
      <rPr>
        <sz val="10"/>
        <color rgb="FF000000"/>
        <rFont val="Times New Roman"/>
        <family val="1"/>
      </rPr>
      <t>.</t>
    </r>
  </si>
  <si>
    <t xml:space="preserve">Enteral Nutrition - Disease specific for diabetes                                                                                              Calories — 100 ‐ 1000 Kcal; Dilution — 1:1 ‐ 2:1; Carbohydrates — 10.4 ‐ 156 g; Protein — 5.5 ‐ 88 g; Fat — 3.3 ‐ 108 g; mOsm/kg — 230 ‐ 635; Sodium — 80 ‐ 2400 mg; Potassium — 172 ‐ 5600 mg; Calcium — 80 - 500 mg; Magnesium — 25 ‐ 500 mg; Phosphorous — 50 ‐ 1789 mg; Volume - 50mL - 500mL; 50 g - 500g                                                  </t>
  </si>
  <si>
    <t>Enteral Nutrition Formula specific for ICU patients
Oral/ Tube Feed:
Calories — 100 ‐ 1000 Kcal; Dilution — 1:1 ‐ 2:1; Carbohydrates — 10.4 ‐ 156 g; Protein — 5.5 ‐ 88 g; Fat — 3.3 ‐ 108 g; mOsm/kg — 230 ‐ 635; Sodium — 80 ‐ 2400 mg; Potassium — 172 ‐ 5600 mg; Calcium — 80 - 500 mg; Magnesium — 25 ‐ 500 mg; Phosphorous — 50 ‐ 1789 mg; Volume — 50 mL ‐ 500 mL 50 g ‐ 500 g</t>
  </si>
  <si>
    <t>Enteral Nutrition - Disease specific for cancer surgery 
Calories — 100 ‐ 1000 Kcal; Dilution — 1:1 ‐ 2:1; Carbohydrates — 10.4 ‐ 156 g; Protein — 5.5 ‐ 88 g; Fat — 3.3 ‐ 108 g; mOsm/kg — 230 ‐ 635; Sodium — 80 ‐ 2400 mg; Potassium — 172 ‐ 5600 mg; Calcium — 80 - 500 mg; Magnesium — 25 ‐ 500 mg; Phosphorous — 50 ‐ 1789 mg; Volume - 50 mL - 500 mL; 50 g - 500 g</t>
  </si>
  <si>
    <t>Enteral Nutrition - Fiber Containing 
Calories — 100 ‐ 1048 Kcal; Dilution — 1:1 – 2:1; Carbohydrates — 13.8 ‐ 148 g; Protein — 3.8 ‐ 40 g; Fat — 3.4 ‐ 34.7 g; mOsm/kg — 270 ‐ 375; Sodium — 46.5 ‐ 930 mg; Potassium — 78.5 ‐ 1570 mg; Phosphorous — 63 ‐ 720 mg; Fiber — 2.0 ‐ 10.6 g; Volume - 500mL; 100g - 400g</t>
  </si>
  <si>
    <t>Approved by:</t>
  </si>
  <si>
    <t>JUANITO S. JAVIER, MD, MChOrth</t>
  </si>
  <si>
    <t>Chairperson, PGH Consignment Committee</t>
  </si>
  <si>
    <t>Principal/Manufacturer</t>
  </si>
  <si>
    <t>Principal/
Manufacturer</t>
  </si>
  <si>
    <t>Manufacturer and/or owner of the brand name or proprietary name of the drug</t>
  </si>
  <si>
    <t>Packing</t>
  </si>
  <si>
    <t>quantity in pieces per month</t>
  </si>
  <si>
    <t>Estimated
Quantity</t>
  </si>
  <si>
    <t>Packing of the consigned item/s offered as to delivery</t>
  </si>
  <si>
    <t>CONSIGNMENT OF VARIOUS DRUGS AND MEDICINES (AMPULES AND VIALS)</t>
  </si>
  <si>
    <t>CONSIGNMENT OF VARIOUS DRUGS AND MEDICINES (ORAL SOLIDS)</t>
  </si>
  <si>
    <t>CONSIGNMENT OF VARIOUS DRUGS AND MEDICINES (IMMUNOLOGICALS/VACCINES)</t>
  </si>
  <si>
    <t>CONSIGNMENT OF VARIOUS DRUGS AND MEDICINES (ANAESTHETIC/RESPIRATORY INHALANTS)</t>
  </si>
  <si>
    <t>CONSIGNMENT OF VARIOUS DRUGS AND MEDICINES (LIQUID/SUSPENSION PREPARATION)</t>
  </si>
  <si>
    <t>CONSIGNMENT OF VARIOUS DRUGS AND MEDICINES (OTIC / OPTHALMIC PREPARATIONS)</t>
  </si>
  <si>
    <t>CONSIGNMENT OF VARIOUS DRUGS AND MEDICINES (EXTERNAL / DERMATOLOGICAL)</t>
  </si>
  <si>
    <t>CONSIGNMENT OF VARIOUS DRUGS AND MEDICINES (NUTRITIONAL PRODUCTS)</t>
  </si>
  <si>
    <t>CONSIGNMENT OF VARIOUS DRUGS AND MEDICINES (OTHERS)</t>
  </si>
  <si>
    <t>Item No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</si>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</sst>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#,##0_ ;[Red]\-#,##0\ "/>
    <numFmt numFmtId="166" formatCode="#,##0_ ;\-#,##0\ "/>
    <numFmt numFmtId="167" formatCode="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3AA4E"/>
      <name val="Calibri"/>
      <family val="2"/>
      <scheme val="minor"/>
    </font>
    <font>
      <sz val="11"/>
      <color rgb="FF11182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 tint="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rgb="FF92D050"/>
      </patternFill>
    </fill>
    <fill>
      <patternFill patternType="solid">
        <fgColor rgb="FF111820"/>
        <bgColor indexed="64"/>
      </patternFill>
    </fill>
    <fill>
      <patternFill patternType="solid">
        <fgColor rgb="FFF3AA4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13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11" fillId="0" borderId="1" xfId="7" applyFont="1" applyBorder="1" applyAlignment="1">
      <alignment horizontal="center"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16" fillId="0" borderId="0" xfId="7" applyFont="1"/>
    <xf numFmtId="0" fontId="11" fillId="0" borderId="0" xfId="7" applyFont="1" applyAlignment="1">
      <alignment vertical="center"/>
    </xf>
    <xf numFmtId="0" fontId="11" fillId="0" borderId="0" xfId="7" applyFont="1"/>
    <xf numFmtId="164" fontId="11" fillId="0" borderId="1" xfId="7" applyNumberFormat="1" applyFont="1" applyBorder="1"/>
    <xf numFmtId="0" fontId="11" fillId="0" borderId="1" xfId="7" applyFont="1" applyBorder="1"/>
    <xf numFmtId="0" fontId="11" fillId="0" borderId="0" xfId="0" applyFont="1" applyAlignment="1">
      <alignment vertical="center"/>
    </xf>
    <xf numFmtId="164" fontId="11" fillId="0" borderId="1" xfId="7" applyNumberFormat="1" applyFont="1" applyBorder="1" applyAlignment="1">
      <alignment vertical="center"/>
    </xf>
    <xf numFmtId="0" fontId="11" fillId="0" borderId="1" xfId="7" applyFont="1" applyBorder="1" applyAlignment="1">
      <alignment vertical="center"/>
    </xf>
    <xf numFmtId="165" fontId="11" fillId="0" borderId="0" xfId="7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11" fillId="0" borderId="1" xfId="7" applyNumberFormat="1" applyFont="1" applyBorder="1" applyAlignment="1">
      <alignment horizontal="center" vertical="center" wrapText="1"/>
    </xf>
    <xf numFmtId="165" fontId="11" fillId="0" borderId="0" xfId="7" applyNumberFormat="1" applyFont="1"/>
    <xf numFmtId="0" fontId="16" fillId="0" borderId="0" xfId="7" applyFont="1" applyAlignment="1">
      <alignment horizontal="center" vertical="center" wrapText="1"/>
    </xf>
    <xf numFmtId="165" fontId="11" fillId="0" borderId="0" xfId="7" applyNumberFormat="1" applyFont="1" applyAlignment="1">
      <alignment horizontal="center" vertical="center" wrapText="1"/>
    </xf>
    <xf numFmtId="166" fontId="11" fillId="0" borderId="0" xfId="7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11" fillId="0" borderId="1" xfId="7" applyNumberFormat="1" applyFont="1" applyBorder="1" applyAlignment="1">
      <alignment horizontal="center" vertical="center" wrapText="1"/>
    </xf>
    <xf numFmtId="0" fontId="11" fillId="0" borderId="0" xfId="7" applyFont="1" applyAlignment="1">
      <alignment horizontal="center" vertical="center" wrapText="1"/>
    </xf>
    <xf numFmtId="166" fontId="11" fillId="0" borderId="0" xfId="7" applyNumberFormat="1" applyFont="1" applyAlignment="1">
      <alignment horizontal="center" vertical="center" wrapText="1"/>
    </xf>
    <xf numFmtId="164" fontId="11" fillId="0" borderId="0" xfId="7" applyNumberFormat="1" applyFont="1"/>
    <xf numFmtId="164" fontId="11" fillId="0" borderId="0" xfId="7" applyNumberFormat="1" applyFont="1" applyAlignment="1">
      <alignment vertical="center"/>
    </xf>
    <xf numFmtId="166" fontId="11" fillId="0" borderId="0" xfId="7" applyNumberFormat="1" applyFont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165" fontId="11" fillId="0" borderId="0" xfId="7" applyNumberFormat="1" applyFont="1" applyAlignment="1">
      <alignment vertical="center"/>
    </xf>
    <xf numFmtId="0" fontId="18" fillId="0" borderId="0" xfId="7" applyFont="1"/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/>
    <xf numFmtId="167" fontId="19" fillId="5" borderId="0" xfId="0" applyNumberFormat="1" applyFont="1" applyFill="1" applyAlignment="1">
      <alignment horizontal="center"/>
    </xf>
    <xf numFmtId="167" fontId="20" fillId="6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indent="1"/>
    </xf>
    <xf numFmtId="167" fontId="16" fillId="0" borderId="0" xfId="7" applyNumberFormat="1" applyFont="1" applyProtection="1">
      <protection hidden="1"/>
    </xf>
    <xf numFmtId="0" fontId="11" fillId="0" borderId="0" xfId="7" applyFont="1" applyAlignment="1" applyProtection="1">
      <alignment vertical="center"/>
      <protection hidden="1"/>
    </xf>
    <xf numFmtId="0" fontId="11" fillId="0" borderId="0" xfId="7" applyFont="1" applyProtection="1">
      <protection hidden="1"/>
    </xf>
    <xf numFmtId="167" fontId="17" fillId="0" borderId="0" xfId="7" applyNumberFormat="1" applyFont="1" applyProtection="1">
      <protection hidden="1"/>
    </xf>
    <xf numFmtId="167" fontId="5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38" fontId="5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167" fontId="11" fillId="0" borderId="0" xfId="7" applyNumberFormat="1" applyFont="1" applyProtection="1">
      <protection hidden="1"/>
    </xf>
    <xf numFmtId="167" fontId="7" fillId="0" borderId="0" xfId="0" applyNumberFormat="1" applyFont="1" applyAlignment="1" applyProtection="1">
      <alignment horizontal="center" vertical="center"/>
      <protection hidden="1"/>
    </xf>
    <xf numFmtId="167" fontId="9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38" fontId="7" fillId="0" borderId="0" xfId="0" applyNumberFormat="1" applyFont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165" fontId="11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11" fillId="0" borderId="0" xfId="7" applyFont="1" applyProtection="1">
      <protection locked="0"/>
    </xf>
    <xf numFmtId="38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38" fontId="7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1" xfId="7" applyFont="1" applyBorder="1" applyProtection="1">
      <protection locked="0"/>
    </xf>
    <xf numFmtId="165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8" fillId="0" borderId="0" xfId="7" applyFont="1" applyProtection="1">
      <protection locked="0"/>
    </xf>
    <xf numFmtId="0" fontId="16" fillId="0" borderId="0" xfId="7" applyFont="1" applyProtection="1">
      <protection locked="0"/>
    </xf>
    <xf numFmtId="167" fontId="11" fillId="0" borderId="2" xfId="7" applyNumberFormat="1" applyFont="1" applyBorder="1" applyAlignment="1" applyProtection="1">
      <alignment horizontal="center" vertical="center" wrapText="1"/>
      <protection locked="0" hidden="1"/>
    </xf>
    <xf numFmtId="167" fontId="11" fillId="0" borderId="2" xfId="7" applyNumberFormat="1" applyFont="1" applyBorder="1" applyAlignment="1" applyProtection="1">
      <alignment horizontal="center" vertical="center" wrapText="1"/>
      <protection hidden="1"/>
    </xf>
    <xf numFmtId="0" fontId="11" fillId="0" borderId="3" xfId="7" applyFont="1" applyBorder="1" applyProtection="1">
      <protection locked="0"/>
    </xf>
    <xf numFmtId="167" fontId="9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/>
      <protection hidden="1"/>
    </xf>
    <xf numFmtId="38" fontId="9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38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167" fontId="11" fillId="0" borderId="7" xfId="7" applyNumberFormat="1" applyFont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left" vertical="center" wrapText="1"/>
      <protection hidden="1"/>
    </xf>
    <xf numFmtId="165" fontId="11" fillId="0" borderId="8" xfId="1" applyNumberFormat="1" applyFont="1" applyBorder="1" applyAlignment="1" applyProtection="1">
      <alignment horizontal="center" vertical="center" wrapText="1"/>
      <protection hidden="1"/>
    </xf>
    <xf numFmtId="165" fontId="11" fillId="0" borderId="8" xfId="1" applyNumberFormat="1" applyFont="1" applyBorder="1" applyAlignment="1" applyProtection="1">
      <alignment horizontal="center" vertical="center" wrapText="1"/>
      <protection locked="0"/>
    </xf>
    <xf numFmtId="0" fontId="11" fillId="0" borderId="8" xfId="7" applyFont="1" applyBorder="1" applyProtection="1">
      <protection locked="0"/>
    </xf>
    <xf numFmtId="0" fontId="11" fillId="0" borderId="9" xfId="7" applyFont="1" applyBorder="1" applyProtection="1">
      <protection locked="0"/>
    </xf>
    <xf numFmtId="0" fontId="11" fillId="0" borderId="3" xfId="7" applyFont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38" fontId="9" fillId="4" borderId="5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65" fontId="11" fillId="0" borderId="8" xfId="7" applyNumberFormat="1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164" fontId="11" fillId="0" borderId="8" xfId="7" applyNumberFormat="1" applyFont="1" applyBorder="1" applyAlignment="1">
      <alignment vertical="center"/>
    </xf>
    <xf numFmtId="0" fontId="11" fillId="0" borderId="8" xfId="7" applyFont="1" applyBorder="1" applyAlignment="1">
      <alignment vertical="center"/>
    </xf>
    <xf numFmtId="0" fontId="11" fillId="0" borderId="9" xfId="7" applyFont="1" applyBorder="1" applyAlignment="1">
      <alignment vertical="center"/>
    </xf>
    <xf numFmtId="0" fontId="11" fillId="0" borderId="3" xfId="7" applyFont="1" applyBorder="1"/>
    <xf numFmtId="0" fontId="11" fillId="0" borderId="8" xfId="7" applyFont="1" applyBorder="1"/>
    <xf numFmtId="0" fontId="11" fillId="0" borderId="9" xfId="7" applyFont="1" applyBorder="1"/>
    <xf numFmtId="166" fontId="11" fillId="0" borderId="8" xfId="7" applyNumberFormat="1" applyFont="1" applyBorder="1" applyAlignment="1">
      <alignment horizontal="center" vertical="center" wrapText="1"/>
    </xf>
    <xf numFmtId="38" fontId="13" fillId="4" borderId="5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4" fontId="11" fillId="0" borderId="8" xfId="7" applyNumberFormat="1" applyFont="1" applyBorder="1"/>
    <xf numFmtId="0" fontId="13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38" fontId="13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38" fontId="8" fillId="0" borderId="0" xfId="0" applyNumberFormat="1" applyFont="1" applyAlignment="1" applyProtection="1">
      <alignment vertical="center"/>
      <protection hidden="1"/>
    </xf>
    <xf numFmtId="38" fontId="8" fillId="0" borderId="0" xfId="0" applyNumberFormat="1" applyFont="1" applyAlignment="1" applyProtection="1">
      <alignment vertical="top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7" applyFont="1" applyProtection="1">
      <protection hidden="1"/>
    </xf>
    <xf numFmtId="38" fontId="8" fillId="0" borderId="0" xfId="0" applyNumberFormat="1" applyFont="1" applyAlignment="1">
      <alignment horizontal="left" vertical="top" wrapText="1"/>
    </xf>
    <xf numFmtId="38" fontId="8" fillId="0" borderId="0" xfId="0" applyNumberFormat="1" applyFont="1" applyAlignment="1">
      <alignment horizontal="left" vertical="center"/>
    </xf>
    <xf numFmtId="167" fontId="16" fillId="0" borderId="0" xfId="7" applyNumberFormat="1" applyFont="1" applyAlignment="1">
      <alignment vertical="center"/>
    </xf>
    <xf numFmtId="167" fontId="17" fillId="0" borderId="0" xfId="7" applyNumberFormat="1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11" fillId="0" borderId="0" xfId="7" applyNumberFormat="1" applyFont="1"/>
    <xf numFmtId="167" fontId="7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vertical="center"/>
    </xf>
    <xf numFmtId="167" fontId="9" fillId="4" borderId="4" xfId="0" applyNumberFormat="1" applyFont="1" applyFill="1" applyBorder="1" applyAlignment="1">
      <alignment horizontal="center" vertical="center" wrapText="1"/>
    </xf>
    <xf numFmtId="167" fontId="11" fillId="0" borderId="2" xfId="7" applyNumberFormat="1" applyFont="1" applyBorder="1" applyAlignment="1">
      <alignment horizontal="center" vertical="center" wrapText="1"/>
    </xf>
    <xf numFmtId="167" fontId="11" fillId="0" borderId="7" xfId="7" applyNumberFormat="1" applyFont="1" applyBorder="1" applyAlignment="1">
      <alignment horizontal="center" vertical="center" wrapText="1"/>
    </xf>
    <xf numFmtId="167" fontId="11" fillId="0" borderId="0" xfId="7" applyNumberFormat="1" applyFont="1" applyAlignment="1">
      <alignment vertical="center"/>
    </xf>
    <xf numFmtId="167" fontId="16" fillId="0" borderId="0" xfId="7" applyNumberFormat="1" applyFont="1" applyAlignment="1">
      <alignment horizontal="center" vertical="center" wrapText="1"/>
    </xf>
    <xf numFmtId="167" fontId="13" fillId="4" borderId="4" xfId="0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5312635C-EDD7-47FB-8359-1C8DFBC79B45}"/>
  </cellStyles>
  <dxfs count="1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11820"/>
        <name val="Calibri"/>
        <family val="2"/>
        <scheme val="minor"/>
      </font>
      <numFmt numFmtId="167" formatCode="000"/>
      <fill>
        <patternFill patternType="solid">
          <fgColor indexed="64"/>
          <bgColor rgb="FFF3AA4E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4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4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4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fill>
        <patternFill patternType="solid">
          <fgColor rgb="FF92D050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4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rgb="FF92D050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4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rgb="FF92D050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4" formatCode="_-* #,##0_-;\-* #,##0_-;_-* &quot;-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4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4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6" formatCode="#,##0_ ;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rgb="FF92D050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rgb="FF92D050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4" formatCode="_-* #,##0_-;\-* #,##0_-;_-* &quot;-&quot;_-;_-@_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rgb="FF92D050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5" formatCode="#,##0_ ;[Red]\-#,##0\ 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167" formatCode="00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rgb="FF92D050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3AA4E"/>
      <color rgb="FF111820"/>
      <color rgb="FFFFE715"/>
      <color rgb="FF1019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19049</xdr:colOff>
      <xdr:row>0</xdr:row>
      <xdr:rowOff>38100</xdr:rowOff>
    </xdr:from>
    <xdr:to>
      <xdr:col>9</xdr:col>
      <xdr:colOff>838200</xdr:colOff>
      <xdr:row>6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D9D2A1-23D9-4D67-F4FA-48D9030306D3}"/>
            </a:ext>
          </a:extLst>
        </xdr:cNvPr>
        <xdr:cNvSpPr txBox="1"/>
      </xdr:nvSpPr>
      <xdr:spPr>
        <a:xfrm>
          <a:off x="5095874" y="38100"/>
          <a:ext cx="4210051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</a:t>
          </a:r>
          <a:r>
            <a:rPr lang="en-US" sz="900" i="1">
              <a:solidFill>
                <a:schemeClr val="bg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UNIQUELY</a:t>
          </a:r>
          <a:r>
            <a:rPr lang="en-US" sz="900" i="1">
              <a:solidFill>
                <a:schemeClr val="bg1"/>
              </a:solidFill>
              <a:latin typeface="Consolas" panose="020B0609020204030204" pitchFamily="49" charset="0"/>
            </a:rPr>
            <a:t>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assigned to each 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847725</xdr:colOff>
      <xdr:row>0</xdr:row>
      <xdr:rowOff>0</xdr:rowOff>
    </xdr:from>
    <xdr:to>
      <xdr:col>9</xdr:col>
      <xdr:colOff>685801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B73DC9-C5F0-49CF-8496-B3AD8F3044A5}"/>
            </a:ext>
          </a:extLst>
        </xdr:cNvPr>
        <xdr:cNvSpPr txBox="1"/>
      </xdr:nvSpPr>
      <xdr:spPr>
        <a:xfrm>
          <a:off x="4914900" y="0"/>
          <a:ext cx="4210051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uniquely assigned to each 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66675</xdr:colOff>
      <xdr:row>0</xdr:row>
      <xdr:rowOff>47625</xdr:rowOff>
    </xdr:from>
    <xdr:to>
      <xdr:col>9</xdr:col>
      <xdr:colOff>809625</xdr:colOff>
      <xdr:row>6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24BC0B-87D9-4893-82AE-F35D0DF19877}"/>
            </a:ext>
          </a:extLst>
        </xdr:cNvPr>
        <xdr:cNvSpPr txBox="1"/>
      </xdr:nvSpPr>
      <xdr:spPr>
        <a:xfrm>
          <a:off x="5067300" y="47625"/>
          <a:ext cx="4095750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</a:t>
          </a:r>
          <a:r>
            <a:rPr lang="en-US" sz="900" i="1">
              <a:solidFill>
                <a:schemeClr val="bg1"/>
              </a:solidFill>
              <a:latin typeface="Consolas" panose="020B0609020204030204" pitchFamily="49" charset="0"/>
            </a:rPr>
            <a:t>UNIQUELY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assigned to each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Name"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9525</xdr:colOff>
      <xdr:row>0</xdr:row>
      <xdr:rowOff>47625</xdr:rowOff>
    </xdr:from>
    <xdr:to>
      <xdr:col>9</xdr:col>
      <xdr:colOff>714376</xdr:colOff>
      <xdr:row>6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2D4A81-9885-459C-AD8A-BA81F54DDB6A}"/>
            </a:ext>
          </a:extLst>
        </xdr:cNvPr>
        <xdr:cNvSpPr txBox="1"/>
      </xdr:nvSpPr>
      <xdr:spPr>
        <a:xfrm>
          <a:off x="5000625" y="47625"/>
          <a:ext cx="4210051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</a:t>
          </a:r>
          <a:r>
            <a:rPr lang="en-US" sz="900" i="1">
              <a:solidFill>
                <a:schemeClr val="bg1"/>
              </a:solidFill>
              <a:latin typeface="Consolas" panose="020B0609020204030204" pitchFamily="49" charset="0"/>
            </a:rPr>
            <a:t>UNIQUELY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assigned to each 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28575</xdr:colOff>
      <xdr:row>0</xdr:row>
      <xdr:rowOff>28575</xdr:rowOff>
    </xdr:from>
    <xdr:to>
      <xdr:col>10</xdr:col>
      <xdr:colOff>47626</xdr:colOff>
      <xdr:row>6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05110D-1EE2-4936-9B7F-33A6601AF1E3}"/>
            </a:ext>
          </a:extLst>
        </xdr:cNvPr>
        <xdr:cNvSpPr txBox="1"/>
      </xdr:nvSpPr>
      <xdr:spPr>
        <a:xfrm>
          <a:off x="5010150" y="28575"/>
          <a:ext cx="4210051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</a:t>
          </a:r>
          <a:r>
            <a:rPr lang="en-US" sz="900" i="1">
              <a:solidFill>
                <a:schemeClr val="bg1"/>
              </a:solidFill>
              <a:latin typeface="Consolas" panose="020B0609020204030204" pitchFamily="49" charset="0"/>
            </a:rPr>
            <a:t>UNIQUELY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assigned to each 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666750</xdr:colOff>
      <xdr:row>0</xdr:row>
      <xdr:rowOff>19050</xdr:rowOff>
    </xdr:from>
    <xdr:to>
      <xdr:col>11</xdr:col>
      <xdr:colOff>228601</xdr:colOff>
      <xdr:row>6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FD8840-75CF-447F-AEDD-3636B1FD8B65}"/>
            </a:ext>
          </a:extLst>
        </xdr:cNvPr>
        <xdr:cNvSpPr txBox="1"/>
      </xdr:nvSpPr>
      <xdr:spPr>
        <a:xfrm>
          <a:off x="5857875" y="19050"/>
          <a:ext cx="4210051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uniquely assigned to each 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504825</xdr:colOff>
      <xdr:row>0</xdr:row>
      <xdr:rowOff>0</xdr:rowOff>
    </xdr:from>
    <xdr:to>
      <xdr:col>10</xdr:col>
      <xdr:colOff>476251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A25ECC-E869-4FEE-951F-1A1B12137456}"/>
            </a:ext>
          </a:extLst>
        </xdr:cNvPr>
        <xdr:cNvSpPr txBox="1"/>
      </xdr:nvSpPr>
      <xdr:spPr>
        <a:xfrm>
          <a:off x="5486400" y="0"/>
          <a:ext cx="4210051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uniquely assigned to each 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457200</xdr:colOff>
      <xdr:row>0</xdr:row>
      <xdr:rowOff>0</xdr:rowOff>
    </xdr:from>
    <xdr:to>
      <xdr:col>10</xdr:col>
      <xdr:colOff>381001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08A339-FA25-4448-9007-C47FC6162486}"/>
            </a:ext>
          </a:extLst>
        </xdr:cNvPr>
        <xdr:cNvSpPr txBox="1"/>
      </xdr:nvSpPr>
      <xdr:spPr>
        <a:xfrm>
          <a:off x="5419725" y="0"/>
          <a:ext cx="4210051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uniquely assigned to each 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133350</xdr:colOff>
      <xdr:row>0</xdr:row>
      <xdr:rowOff>9525</xdr:rowOff>
    </xdr:from>
    <xdr:to>
      <xdr:col>10</xdr:col>
      <xdr:colOff>104776</xdr:colOff>
      <xdr:row>6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41722D-5EE2-4E69-8551-88BCC0E6230B}"/>
            </a:ext>
          </a:extLst>
        </xdr:cNvPr>
        <xdr:cNvSpPr txBox="1"/>
      </xdr:nvSpPr>
      <xdr:spPr>
        <a:xfrm>
          <a:off x="5229225" y="9525"/>
          <a:ext cx="4210051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uniquely assigned to each 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781050</xdr:colOff>
      <xdr:row>0</xdr:row>
      <xdr:rowOff>0</xdr:rowOff>
    </xdr:from>
    <xdr:to>
      <xdr:col>9</xdr:col>
      <xdr:colOff>752476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81CC9F-56C7-45BB-8CE7-9F00C64121B2}"/>
            </a:ext>
          </a:extLst>
        </xdr:cNvPr>
        <xdr:cNvSpPr txBox="1"/>
      </xdr:nvSpPr>
      <xdr:spPr>
        <a:xfrm>
          <a:off x="4876800" y="0"/>
          <a:ext cx="4210051" cy="1038225"/>
        </a:xfrm>
        <a:prstGeom prst="rect">
          <a:avLst/>
        </a:prstGeom>
        <a:solidFill>
          <a:srgbClr val="11182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900" i="0">
              <a:solidFill>
                <a:schemeClr val="bg1"/>
              </a:solidFill>
              <a:latin typeface="Consolas" panose="020B0609020204030204" pitchFamily="49" charset="0"/>
            </a:rPr>
            <a:t>Note: </a:t>
          </a:r>
        </a:p>
        <a:p>
          <a:pPr lvl="1"/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"</a:t>
          </a:r>
          <a:r>
            <a:rPr lang="en-US" sz="900" b="1" i="1">
              <a:solidFill>
                <a:srgbClr val="FFE715"/>
              </a:solidFill>
              <a:latin typeface="Consolas" panose="020B0609020204030204" pitchFamily="49" charset="0"/>
            </a:rPr>
            <a:t>Item No." 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is uniquely assigned to each 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Generic Name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</a:t>
          </a:r>
          <a:r>
            <a:rPr lang="en-US" sz="900" i="1">
              <a:solidFill>
                <a:srgbClr val="FFE715"/>
              </a:solidFill>
              <a:latin typeface="Consolas" panose="020B0609020204030204" pitchFamily="49" charset="0"/>
            </a:rPr>
            <a:t> We strictly advise to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 use and refer to "</a:t>
          </a:r>
          <a:r>
            <a:rPr lang="en-US" sz="900" b="1" i="1" baseline="0">
              <a:solidFill>
                <a:srgbClr val="FFE715"/>
              </a:solidFill>
              <a:latin typeface="Consolas" panose="020B0609020204030204" pitchFamily="49" charset="0"/>
            </a:rPr>
            <a:t>Item No</a:t>
          </a:r>
          <a:r>
            <a:rPr lang="en-US" sz="900" i="1" baseline="0">
              <a:solidFill>
                <a:srgbClr val="FFE715"/>
              </a:solidFill>
              <a:latin typeface="Consolas" panose="020B0609020204030204" pitchFamily="49" charset="0"/>
            </a:rPr>
            <a:t>." when inserting a new row or you may copy entire row instead. Thank you.</a:t>
          </a:r>
          <a:endParaRPr lang="en-US" sz="900" i="1">
            <a:solidFill>
              <a:srgbClr val="FFE715"/>
            </a:solidFill>
            <a:latin typeface="Consolas" panose="020B0609020204030204" pitchFamily="49" charset="0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8741C7-7711-4D35-ABCB-273A4641BA68}" name="tblAmpules" displayName="tblAmpules" ref="A17:J226" totalsRowShown="0" headerRowDxfId="148" dataDxfId="146" headerRowBorderDxfId="147" tableBorderDxfId="145" totalsRowBorderDxfId="144" dataCellStyle="Normal 5">
  <autoFilter ref="A17:J226" xr:uid="{BF8741C7-7711-4D35-ABCB-273A4641BA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20AE0B5-5387-4541-BDC4-B385786EE757}" name="Item No." dataDxfId="143" dataCellStyle="Normal 5"/>
    <tableColumn id="2" xr3:uid="{9114CB87-F1D7-4B3D-A3EE-70DD0CF9448B}" name="Generic Name" dataDxfId="9">
      <calculatedColumnFormula>IFERROR(VLOOKUP(tblAmpules[[#This Row],[Item No.]],tblListDrugsMeds[],2,FALSE),"ITEM NO. NOT FOUND")</calculatedColumnFormula>
    </tableColumn>
    <tableColumn id="3" xr3:uid="{EAFC0B10-6543-4D2D-9104-4127ECEEA914}" name="Estimated_x000a_Quantity" dataDxfId="142" dataCellStyle="Comma"/>
    <tableColumn id="4" xr3:uid="{CB3D1AB8-25A9-4670-AD52-571B6D1AA6D0}" name="Principal/_x000a_Manufacturer" dataDxfId="141" dataCellStyle="Comma"/>
    <tableColumn id="5" xr3:uid="{8716FF76-1530-4039-8786-A243AF659933}" name="Distributor" dataDxfId="140" dataCellStyle="Comma"/>
    <tableColumn id="6" xr3:uid="{47A697AC-2A57-4EE6-86F3-DD1F92BB5FA9}" name="Brand Name" dataDxfId="139" dataCellStyle="Normal 5"/>
    <tableColumn id="7" xr3:uid="{57D94159-A207-43C8-B60C-A8B31B6BB332}" name="Packing" dataDxfId="138" dataCellStyle="Normal 5"/>
    <tableColumn id="8" xr3:uid="{415FCFC9-A435-444A-A50D-B655A579FDD1}" name="Consigned Price to PGH" dataDxfId="137" dataCellStyle="Normal 5"/>
    <tableColumn id="9" xr3:uid="{9FFE358A-D227-4EE1-B92F-A567C46C06CC}" name="Market Price  to Other Hosptial/ Drugstore" dataDxfId="136" dataCellStyle="Normal 5"/>
    <tableColumn id="10" xr3:uid="{7395BE5A-1219-4733-B023-F21FF2311DF7}" name="Suggested Retail Price per pc" dataDxfId="135" dataCellStyle="Normal 5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750067B-FC8D-4B8B-BDA0-69D9F1AE47D1}" name="tblOthers" displayName="tblOthers" ref="A17:J31" totalsRowShown="0" dataDxfId="32" headerRowBorderDxfId="33" tableBorderDxfId="31" totalsRowBorderDxfId="30" dataCellStyle="Normal 5">
  <autoFilter ref="A17:J31" xr:uid="{6750067B-FC8D-4B8B-BDA0-69D9F1AE47D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40623E7E-C969-4E37-972E-65B0817D4050}" name="Item No." dataDxfId="10" dataCellStyle="Normal 5"/>
    <tableColumn id="2" xr3:uid="{C18FAE24-5C55-4FF1-9ADD-B96ED18C8C98}" name="Generic Name" dataDxfId="0">
      <calculatedColumnFormula>IFERROR(VLOOKUP(tblOthers[[#This Row],[Item No.]],tblListDrugsMeds[],2,FALSE),"ITEM NO. NOT FOUND")</calculatedColumnFormula>
    </tableColumn>
    <tableColumn id="3" xr3:uid="{3985A15E-8ED8-477D-A58A-AE1BB9EB1936}" name="Estimated_x000a_Quantity" dataDxfId="29" dataCellStyle="Normal 5"/>
    <tableColumn id="4" xr3:uid="{06D1CA0A-4E77-49DF-ABB8-970ADC70CE3D}" name="Principal/_x000a_Manufacturer" dataDxfId="28" dataCellStyle="Normal 5"/>
    <tableColumn id="5" xr3:uid="{556414BB-325E-407E-9DEF-27544C8BB6A1}" name="Distributor" dataDxfId="27" dataCellStyle="Normal 5"/>
    <tableColumn id="6" xr3:uid="{DAA2C572-139C-433F-B363-A6AC0B225AAB}" name="Brand Name" dataDxfId="26" dataCellStyle="Normal 5"/>
    <tableColumn id="7" xr3:uid="{BFDD25B9-C34B-4ADE-9B64-BFFA9586CA4E}" name="Packing" dataDxfId="25" dataCellStyle="Normal 5"/>
    <tableColumn id="8" xr3:uid="{08924F94-7F71-465F-A75E-D2D058E4D176}" name="Consigned Price to PGH" dataDxfId="24" dataCellStyle="Normal 5"/>
    <tableColumn id="9" xr3:uid="{1E00122B-8548-4575-B709-C460D987F829}" name="Market Price  to Other Hosptial/ Drugstore" dataDxfId="23" dataCellStyle="Normal 5"/>
    <tableColumn id="10" xr3:uid="{EEA7180C-7020-4D3F-BA4C-08F3BA7E48DE}" name="Suggested Retail Price per pc" dataDxfId="22" dataCellStyle="Normal 5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F81F22-A2BD-47CB-A905-CF64D007C4A0}" name="tblListDrugsMeds" displayName="tblListDrugsMeds" ref="A1:B656" totalsRowShown="0" headerRowDxfId="21">
  <autoFilter ref="A1:B656" xr:uid="{D5F81F22-A2BD-47CB-A905-CF64D007C4A0}">
    <filterColumn colId="0" hiddenButton="1"/>
    <filterColumn colId="1" hiddenButton="1"/>
  </autoFilter>
  <tableColumns count="2">
    <tableColumn id="1" xr3:uid="{B9B48533-FBCA-4ABB-9C4C-9E16F133CB0F}" name="Item No" dataDxfId="20"/>
    <tableColumn id="2" xr3:uid="{F114323F-1DA4-492B-9ADB-A8FEAE7114AF}" name="Description" dataDxfId="1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1154689-CF28-4DB4-953C-E68538A6B896}" name="tblTabletsOralSolids" displayName="tblTabletsOralSolids" ref="A17:J282" totalsRowShown="0" headerRowDxfId="134" dataDxfId="132" headerRowBorderDxfId="133" tableBorderDxfId="131" totalsRowBorderDxfId="130" dataCellStyle="Normal 5">
  <autoFilter ref="A17:J282" xr:uid="{51154689-CF28-4DB4-953C-E68538A6B8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84236-F6C7-44C6-9D11-2ADF79A69654}" name="Item No." dataDxfId="18" dataCellStyle="Normal 5"/>
    <tableColumn id="2" xr3:uid="{54CD51AB-FD73-478B-B985-890A99C76DED}" name="Generic Name" dataDxfId="8">
      <calculatedColumnFormula>IFERROR(VLOOKUP(tblTabletsOralSolids[[#This Row],[Item No.]],tblListDrugsMeds[],2,FALSE),"ITEM NO. NOT FOUND")</calculatedColumnFormula>
    </tableColumn>
    <tableColumn id="3" xr3:uid="{8FD3037B-CD05-429B-88E9-8239EBEA86CE}" name="Estimated_x000a_Quantity" dataDxfId="129" dataCellStyle="Normal 5"/>
    <tableColumn id="4" xr3:uid="{253DBF16-4B78-412F-85E3-06C5DA05115B}" name="Principal/_x000a_Manufacturer" dataDxfId="128" dataCellStyle="Normal 5"/>
    <tableColumn id="5" xr3:uid="{BCE0D7A2-9D60-41A9-9F0D-DBFFD087A970}" name="Distributor" dataDxfId="127" dataCellStyle="Normal 5"/>
    <tableColumn id="6" xr3:uid="{6AF00D17-5E66-4E01-B2C6-7082CD757B55}" name="Brand Name" dataDxfId="126" dataCellStyle="Normal 5"/>
    <tableColumn id="7" xr3:uid="{97FF7116-1771-4A36-A20C-E4CDDC7DCFDF}" name="Packing" dataDxfId="125" dataCellStyle="Normal 5"/>
    <tableColumn id="8" xr3:uid="{5A59250B-78D5-497D-8098-600A07D2D4FC}" name="Consigned Price to PGH" dataDxfId="124" dataCellStyle="Normal 5"/>
    <tableColumn id="9" xr3:uid="{E93B1E2E-B9F4-4E3A-A971-D30EC48A52DB}" name="Market Price  to Other Hosptial/ Drugstore" dataDxfId="123" dataCellStyle="Normal 5"/>
    <tableColumn id="10" xr3:uid="{C5D49716-7B3F-4467-B3A5-9CAA6EA17DE6}" name="Suggested Retail Price per pc" dataDxfId="122" dataCellStyle="Normal 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4AA9609-DA3B-49A0-A6FF-47C6069EDA09}" name="tblIV" displayName="tblIV" ref="A17:J69" totalsRowShown="0" headerRowDxfId="121" dataDxfId="119" headerRowBorderDxfId="120" tableBorderDxfId="118" totalsRowBorderDxfId="117" dataCellStyle="Normal 5">
  <autoFilter ref="A17:J69" xr:uid="{D4AA9609-DA3B-49A0-A6FF-47C6069EDA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80F241BF-99DE-46A9-8B30-CCFEB2258387}" name="Item No." dataDxfId="17" dataCellStyle="Normal 5"/>
    <tableColumn id="2" xr3:uid="{5907DBC0-DEC0-4A11-AED9-65C1107E4088}" name="Generic Name" dataDxfId="7">
      <calculatedColumnFormula>IFERROR(VLOOKUP(tblIV[[#This Row],[Item No.]],tblListDrugsMeds[],2,FALSE),"ITEM NO. NOT FOUND")</calculatedColumnFormula>
    </tableColumn>
    <tableColumn id="3" xr3:uid="{98B9344D-E8AA-458B-AD13-9DBCE5833320}" name="Estimated_x000a_Quantity" dataDxfId="116" dataCellStyle="Normal 5"/>
    <tableColumn id="4" xr3:uid="{E4565453-8705-42CE-81C9-070ECC67B103}" name="Principal/_x000a_Manufacturer" dataDxfId="115" dataCellStyle="Normal 5"/>
    <tableColumn id="5" xr3:uid="{600C785B-9AB1-4F56-A3F2-DDC70CBA2A4E}" name="Distributor" dataDxfId="114" dataCellStyle="Normal 5"/>
    <tableColumn id="6" xr3:uid="{2BAB7E43-599B-4DA9-8411-584AAB3D7EE1}" name="Brand Name" dataDxfId="113" dataCellStyle="Normal 5"/>
    <tableColumn id="7" xr3:uid="{21908552-6990-447E-A5E7-362647B51504}" name="Packing" dataDxfId="112" dataCellStyle="Normal 5"/>
    <tableColumn id="8" xr3:uid="{199CD670-0F59-4617-B6E4-C26EB61E0E06}" name="Consigned Price to PGH" dataDxfId="111" dataCellStyle="Normal 5"/>
    <tableColumn id="9" xr3:uid="{E24C6E51-92A9-4311-9596-944CAC82D29B}" name="Market Price  to Other Hosptial/ Drugstore" dataDxfId="110" dataCellStyle="Normal 5"/>
    <tableColumn id="10" xr3:uid="{195279CB-73D8-4D96-A4C7-47763E10CA0D}" name="Suggested Retail Price per pc" dataDxfId="109" dataCellStyle="Normal 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F8D4D7-54AF-4DAA-B95D-AD74BDB8F73A}" name="tblVaccine" displayName="tblVaccine" ref="A17:J27" totalsRowShown="0" headerRowDxfId="108" dataDxfId="106" headerRowBorderDxfId="107" tableBorderDxfId="105" totalsRowBorderDxfId="104" dataCellStyle="Normal 5">
  <autoFilter ref="A17:J27" xr:uid="{FDF8D4D7-54AF-4DAA-B95D-AD74BDB8F7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DAB5AE55-4140-427C-A0DA-0C06C0C9D5E6}" name="Item No." dataDxfId="16" dataCellStyle="Normal 5"/>
    <tableColumn id="2" xr3:uid="{81BD67A2-AA6E-4AB7-868A-6375CEB45DF8}" name="Generic Name" dataDxfId="6">
      <calculatedColumnFormula>IFERROR(VLOOKUP(tblVaccine[[#This Row],[Item No.]],tblListDrugsMeds[],2,FALSE),"ITEM NO. NOT FOUND")</calculatedColumnFormula>
    </tableColumn>
    <tableColumn id="3" xr3:uid="{1535DFED-308F-4A7D-8D8E-DC48EE6E6BEA}" name="Estimated_x000a_Quantity" dataDxfId="103" dataCellStyle="Normal 5"/>
    <tableColumn id="4" xr3:uid="{874D7BB1-D309-4BE0-921C-F99460B2F9CB}" name="Principal/_x000a_Manufacturer" dataDxfId="102" dataCellStyle="Normal 5"/>
    <tableColumn id="5" xr3:uid="{74349FCE-2222-4BCF-ACA9-34043C12C183}" name="Distributor" dataDxfId="101" dataCellStyle="Normal 5"/>
    <tableColumn id="6" xr3:uid="{BF048C5A-48E8-46FB-A2EA-6ACF29AD7B2C}" name="Brand Name" dataDxfId="100" dataCellStyle="Normal 5"/>
    <tableColumn id="7" xr3:uid="{23B5BB3E-624E-4E57-9F9C-1D0A4AF01011}" name="Packing" dataDxfId="99" dataCellStyle="Normal 5"/>
    <tableColumn id="8" xr3:uid="{193BE5D0-26DE-4414-BBB4-3AC6841F821E}" name="Consigned Price to PGH" dataDxfId="98" dataCellStyle="Normal 5"/>
    <tableColumn id="9" xr3:uid="{D1A18CC5-8E2F-4EE7-BB35-0CD52AAB2499}" name="Market Price  to Other Hosptial/ Drugstore" dataDxfId="97" dataCellStyle="Normal 5"/>
    <tableColumn id="10" xr3:uid="{28504C49-E9C7-4697-B5EA-2342BF498D3E}" name="Suggested Retail Price per pc" dataDxfId="96" dataCellStyle="Normal 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F43D739-8185-4B9B-9D11-3E5573534328}" name="tblAnesthetic" displayName="tblAnesthetic" ref="A17:J37" totalsRowShown="0" dataDxfId="94" headerRowBorderDxfId="95" tableBorderDxfId="93" totalsRowBorderDxfId="92" dataCellStyle="Normal 5">
  <autoFilter ref="A17:J37" xr:uid="{CF43D739-8185-4B9B-9D11-3E55735343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326C43EB-7C82-422E-AFC3-F849412927C5}" name="Item No." dataDxfId="15" dataCellStyle="Normal 5"/>
    <tableColumn id="2" xr3:uid="{EB108E30-41D7-48F8-B0AD-89186AFF399B}" name="Generic Name" dataDxfId="5">
      <calculatedColumnFormula>IFERROR(VLOOKUP(tblAnesthetic[[#This Row],[Item No.]],tblListDrugsMeds[],2,FALSE),"ITEM NO. NOT FOUND")</calculatedColumnFormula>
    </tableColumn>
    <tableColumn id="3" xr3:uid="{9C7A4D83-24F9-4AB8-B699-AD874591648B}" name="Estimated_x000a_Quantity" dataDxfId="91" dataCellStyle="Normal 5"/>
    <tableColumn id="4" xr3:uid="{0194FB6C-D99D-431E-A7C2-D7BA4D0C34C6}" name="Principal/_x000a_Manufacturer" dataDxfId="90" dataCellStyle="Normal 5"/>
    <tableColumn id="5" xr3:uid="{1F2C51BC-9A68-4E47-8239-46A03A373369}" name="Distributor" dataDxfId="89" dataCellStyle="Normal 5"/>
    <tableColumn id="6" xr3:uid="{9AD46408-CD97-406B-8BBA-B67310E6724F}" name="Brand Name" dataDxfId="88" dataCellStyle="Normal 5"/>
    <tableColumn id="7" xr3:uid="{B9C5B870-659B-40B4-BF7B-5B14E9816064}" name="Packing" dataDxfId="87" dataCellStyle="Normal 5"/>
    <tableColumn id="8" xr3:uid="{3D170DC0-BAAC-43AB-82FF-E8817159E8A3}" name="Consigned Price to PGH" dataDxfId="86" dataCellStyle="Normal 5"/>
    <tableColumn id="9" xr3:uid="{B4D468A3-019F-437B-B846-5A5B7B00897C}" name="Market Price  to Other Hosptial/ Drugstore" dataDxfId="85" dataCellStyle="Normal 5"/>
    <tableColumn id="10" xr3:uid="{D021548A-3DBF-4179-B591-772B5FE7BC18}" name="Suggested Retail Price per pc" dataDxfId="84" dataCellStyle="Normal 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F661831-B067-4ADA-802C-4612729F3A0C}" name="tblLiquid" displayName="tblLiquid" ref="A17:J62" totalsRowShown="0" headerRowDxfId="83" dataDxfId="81" headerRowBorderDxfId="82" tableBorderDxfId="80" dataCellStyle="Normal 5">
  <autoFilter ref="A17:J62" xr:uid="{0F661831-B067-4ADA-802C-4612729F3A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15ADFEE-82CA-4330-8D5D-69EE987CB632}" name="Item No." dataDxfId="14" dataCellStyle="Normal 5"/>
    <tableColumn id="2" xr3:uid="{2B129F16-CF5C-462B-8AB9-7F651AF60648}" name="Generic Name" dataDxfId="4">
      <calculatedColumnFormula>IFERROR(VLOOKUP(tblLiquid[[#This Row],[Item No.]],tblListDrugsMeds[],2,FALSE),"ITEM NO. NOT FOUND")</calculatedColumnFormula>
    </tableColumn>
    <tableColumn id="3" xr3:uid="{BBAE209C-F343-4094-8826-FB32DE8E58B4}" name="Estimated_x000a_Quantity" dataDxfId="79" dataCellStyle="Normal 5"/>
    <tableColumn id="4" xr3:uid="{19DD8D8E-62F6-454D-928A-E98AA1F37691}" name="Principal/_x000a_Manufacturer" dataDxfId="78" dataCellStyle="Normal 5"/>
    <tableColumn id="5" xr3:uid="{1B8045BF-A154-416D-BFDF-B5713098FAB6}" name="Distributor" dataDxfId="77" dataCellStyle="Normal 5"/>
    <tableColumn id="6" xr3:uid="{6F5F69D0-2BA4-4E92-8129-1C19B506ADED}" name="Brand Name" dataDxfId="76" dataCellStyle="Normal 5"/>
    <tableColumn id="7" xr3:uid="{CE7CE145-1368-4813-8435-63E0406CD230}" name="Packing" dataDxfId="75" dataCellStyle="Normal 5"/>
    <tableColumn id="8" xr3:uid="{AFAE3949-421A-4E49-9ADE-116034CD6005}" name="Consigned Price to PGH" dataDxfId="74" dataCellStyle="Normal 5"/>
    <tableColumn id="9" xr3:uid="{49B1C1CD-5CBD-43CC-88EB-389D30949DAA}" name="Market Price  to Other Hosptial/ Drugstore" dataDxfId="73" dataCellStyle="Normal 5"/>
    <tableColumn id="10" xr3:uid="{00FE3987-010B-4B7A-A1A8-76B26D9B5051}" name="Suggested Retail Price per pc" dataDxfId="72" dataCellStyle="Normal 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C1DBCA-85A6-47FC-B5E5-542F094450B9}" name="tblOtic" displayName="tblOtic" ref="A17:J37" totalsRowShown="0" headerRowDxfId="71" dataDxfId="69" headerRowBorderDxfId="70" tableBorderDxfId="68" totalsRowBorderDxfId="67" dataCellStyle="Normal 5">
  <autoFilter ref="A17:J37" xr:uid="{5EC1DBCA-85A6-47FC-B5E5-542F094450B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9089403-132F-4102-BFC9-79884BEC48CD}" name="Item No." dataDxfId="13" dataCellStyle="Normal 5"/>
    <tableColumn id="2" xr3:uid="{AE1A9DBA-E659-4A9D-9DE6-CE559A65E182}" name="Generic Name" dataDxfId="3">
      <calculatedColumnFormula>IFERROR(VLOOKUP(tblOtic[[#This Row],[Item No.]],tblListDrugsMeds[],2,FALSE),"ITEM NO. NOT FOUND")</calculatedColumnFormula>
    </tableColumn>
    <tableColumn id="3" xr3:uid="{91371CA1-F0E3-4DD1-B5EF-1AC0EA39F3C4}" name="Estimated_x000a_Quantity" dataDxfId="66" dataCellStyle="Normal 5"/>
    <tableColumn id="4" xr3:uid="{15D70940-C9C5-4E8B-98EF-B84348A1518F}" name="Principal/_x000a_Manufacturer" dataDxfId="65" dataCellStyle="Normal 5"/>
    <tableColumn id="5" xr3:uid="{72925B0D-9529-472A-974B-799153987A29}" name="Distributor" dataDxfId="64" dataCellStyle="Normal 5"/>
    <tableColumn id="6" xr3:uid="{204C1350-C642-4460-AA42-2B33F845E1BE}" name="Brand Name" dataDxfId="63" dataCellStyle="Normal 5"/>
    <tableColumn id="7" xr3:uid="{ADC41ED6-D4FB-425F-9F60-43587F055154}" name="Packing" dataDxfId="62" dataCellStyle="Normal 5"/>
    <tableColumn id="8" xr3:uid="{EB26D2C6-7BB2-4A2F-835C-F352D31B8B69}" name="Consigned Price to PGH" dataDxfId="61" dataCellStyle="Normal 5"/>
    <tableColumn id="9" xr3:uid="{E9082F3B-FB43-4567-802A-B894AB335431}" name="Market Price  to Other Hosptial/ Drugstore" dataDxfId="60" dataCellStyle="Normal 5"/>
    <tableColumn id="10" xr3:uid="{5778E4B6-B33D-4865-9747-4BD16B23F84D}" name="Suggested Retail Price per pc" dataDxfId="59" dataCellStyle="Normal 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A306B1C-A63F-4935-9FE1-39CF1CD00B1F}" name="tblDerma" displayName="tblDerma" ref="A17:J29" totalsRowShown="0" headerRowDxfId="58" dataDxfId="56" headerRowBorderDxfId="57" tableBorderDxfId="55" totalsRowBorderDxfId="54" dataCellStyle="Normal 5">
  <autoFilter ref="A17:J29" xr:uid="{FA306B1C-A63F-4935-9FE1-39CF1CD00B1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E305D29-0B77-408A-9525-AD26B86E53F6}" name="Item No." dataDxfId="12" dataCellStyle="Normal 5"/>
    <tableColumn id="2" xr3:uid="{27E6A23B-66F3-4B4D-B5D0-32B7C33CA968}" name="Generic Name" dataDxfId="2">
      <calculatedColumnFormula>IFERROR(VLOOKUP(tblDerma[[#This Row],[Item No.]],tblListDrugsMeds[],2,FALSE),"ITEM NO. NOT FOUND")</calculatedColumnFormula>
    </tableColumn>
    <tableColumn id="3" xr3:uid="{0AA766D4-6AD2-4421-A65E-8D43214EB2DF}" name="Estimated_x000a_Quantity" dataDxfId="53" dataCellStyle="Normal 5"/>
    <tableColumn id="4" xr3:uid="{F965A392-549C-484C-936C-B86FE9E07E1E}" name="Principal/_x000a_Manufacturer" dataDxfId="52" dataCellStyle="Normal 5"/>
    <tableColumn id="5" xr3:uid="{7871F997-48B1-45B3-A328-4D369EAD1F31}" name="Distributor" dataDxfId="51" dataCellStyle="Normal 5"/>
    <tableColumn id="6" xr3:uid="{D17DE5E2-958C-44C3-909D-9CB036A7A372}" name="Brand Name" dataDxfId="50" dataCellStyle="Normal 5"/>
    <tableColumn id="7" xr3:uid="{EE2D1CAA-B909-4D0C-85D2-8CEE61167D24}" name="Packing" dataDxfId="49" dataCellStyle="Normal 5"/>
    <tableColumn id="8" xr3:uid="{7DA5E6E2-16BF-4331-A807-A0AD5158F3A7}" name="Consigned Price to PGH" dataDxfId="48" dataCellStyle="Normal 5"/>
    <tableColumn id="9" xr3:uid="{CD5E2E5F-7BD8-42E5-9D65-DF2F7CA1B484}" name="Market Price  to Other Hosptial/ Drugstore" dataDxfId="47" dataCellStyle="Normal 5"/>
    <tableColumn id="10" xr3:uid="{FCE4717E-B4E9-42AB-BD90-44454F4AC1CF}" name="Suggested Retail Price per pc" dataDxfId="46" dataCellStyle="Normal 5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6BB49AB-A8C2-46AC-8B62-BE9254A8849F}" name="tblNutritionals" displayName="tblNutritionals" ref="A17:J25" totalsRowShown="0" dataDxfId="44" headerRowBorderDxfId="45" tableBorderDxfId="43" totalsRowBorderDxfId="42" dataCellStyle="Normal 5">
  <autoFilter ref="A17:J25" xr:uid="{86BB49AB-A8C2-46AC-8B62-BE9254A8849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11F2A5A-B0B3-4717-B3E1-97DFFD551CC1}" name="Item No." dataDxfId="11" dataCellStyle="Normal 5"/>
    <tableColumn id="2" xr3:uid="{45959EDF-F3F6-4CC8-946F-8EC7B4834106}" name="Generic Name" dataDxfId="1">
      <calculatedColumnFormula>IFERROR(VLOOKUP(tblNutritionals[[#This Row],[Item No.]],tblListDrugsMeds[],2,FALSE),"ITEM NO. NOT FOUND")</calculatedColumnFormula>
    </tableColumn>
    <tableColumn id="3" xr3:uid="{2346D8E7-23CC-4EFA-99BE-C234E933981B}" name="Estimated_x000a_Quantity" dataDxfId="41" dataCellStyle="Normal 5"/>
    <tableColumn id="4" xr3:uid="{DFFAC441-0FC8-4353-83A8-C3050F284842}" name="Principal/_x000a_Manufacturer" dataDxfId="40" dataCellStyle="Normal 5"/>
    <tableColumn id="5" xr3:uid="{26D9B0CC-40CD-4074-953E-E246D7530F4E}" name="Distributor" dataDxfId="39" dataCellStyle="Normal 5"/>
    <tableColumn id="6" xr3:uid="{0993E924-F28E-40B4-A5AC-6F93A92ECFCD}" name="Brand Name" dataDxfId="38" dataCellStyle="Normal 5"/>
    <tableColumn id="7" xr3:uid="{86FFF514-B6A6-4B0F-9723-224DA1E9C67A}" name="Packing" dataDxfId="37" dataCellStyle="Normal 5"/>
    <tableColumn id="8" xr3:uid="{4C67F1FC-0E1B-49BA-BD11-B4535FBF7ECA}" name="Consigned Price to PGH" dataDxfId="36" dataCellStyle="Normal 5"/>
    <tableColumn id="9" xr3:uid="{F3B0C06D-7C68-4430-AF0F-68957A96FEF1}" name="Market Price  to Other Hosptial/ Drugstore" dataDxfId="35" dataCellStyle="Normal 5"/>
    <tableColumn id="10" xr3:uid="{23E39FA0-1CDD-44AF-9642-C61969419717}" name="Suggested Retail Price per pc" dataDxfId="34" dataCellStyle="Normal 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24E30C1-9D2F-45F4-AB31-A82ED83B9229}">
  <we:reference id="73d20708-c99a-400a-95ae-5f6b394f4054" version="2.0.0.0" store="EXCatalog" storeType="EXCatalog"/>
  <we:alternateReferences>
    <we:reference id="WA104379190" version="2.0.0.0" store="en-US" storeType="OMEX"/>
  </we:alternateReferences>
  <we:properties/>
  <we:bindings>
    <we:binding id="RangeSelect" type="matrix" appref="{F72BA86C-B77B-4C2C-BB62-A3C0F7869EF9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7E017-0F73-4ECF-9922-352D1C8D49E2}">
  <sheetPr codeName="Sheet1"/>
  <dimension ref="A1:Y233"/>
  <sheetViews>
    <sheetView tabSelected="1" view="pageBreakPreview" zoomScaleNormal="100" zoomScaleSheetLayoutView="100" workbookViewId="0">
      <pane ySplit="17" topLeftCell="A18" activePane="bottomLeft" state="frozen"/>
      <selection activeCell="F26" sqref="F26"/>
      <selection pane="bottomLeft" activeCell="B24" sqref="B24"/>
    </sheetView>
  </sheetViews>
  <sheetFormatPr defaultColWidth="8.28515625" defaultRowHeight="12.75" x14ac:dyDescent="0.2"/>
  <cols>
    <col min="1" max="1" width="9.5703125" style="57" customWidth="1"/>
    <col min="2" max="2" width="31.85546875" style="47" customWidth="1"/>
    <col min="3" max="3" width="8.85546875" style="48" customWidth="1"/>
    <col min="4" max="4" width="13.140625" style="65" customWidth="1"/>
    <col min="5" max="10" width="12.7109375" style="65" customWidth="1"/>
    <col min="11" max="16384" width="8.28515625" style="48"/>
  </cols>
  <sheetData>
    <row r="1" spans="1:25" x14ac:dyDescent="0.2">
      <c r="A1" s="46" t="s">
        <v>663</v>
      </c>
    </row>
    <row r="2" spans="1:25" x14ac:dyDescent="0.2">
      <c r="A2" s="46" t="s">
        <v>664</v>
      </c>
    </row>
    <row r="3" spans="1:25" ht="13.5" x14ac:dyDescent="0.25">
      <c r="A3" s="49" t="s">
        <v>687</v>
      </c>
    </row>
    <row r="5" spans="1:25" s="54" customFormat="1" x14ac:dyDescent="0.2">
      <c r="A5" s="50"/>
      <c r="B5" s="51" t="s">
        <v>648</v>
      </c>
      <c r="C5" s="52"/>
      <c r="D5" s="66"/>
      <c r="E5" s="66"/>
      <c r="F5" s="67"/>
      <c r="G5" s="67"/>
      <c r="H5" s="67"/>
      <c r="I5" s="67"/>
      <c r="J5" s="67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5" s="54" customFormat="1" x14ac:dyDescent="0.2">
      <c r="A6" s="50"/>
      <c r="B6" s="55" t="s">
        <v>649</v>
      </c>
      <c r="C6" s="114" t="s">
        <v>650</v>
      </c>
      <c r="D6" s="114"/>
      <c r="E6" s="114"/>
      <c r="F6" s="114"/>
      <c r="G6" s="114"/>
      <c r="H6" s="114"/>
      <c r="I6" s="114"/>
      <c r="J6" s="114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5" s="54" customFormat="1" x14ac:dyDescent="0.2">
      <c r="A7" s="50"/>
      <c r="B7" s="55" t="s">
        <v>655</v>
      </c>
      <c r="C7" s="114" t="s">
        <v>684</v>
      </c>
      <c r="D7" s="114"/>
      <c r="E7" s="114"/>
      <c r="F7" s="114"/>
      <c r="G7" s="114"/>
      <c r="H7" s="114"/>
      <c r="I7" s="114"/>
      <c r="J7" s="114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5" s="54" customFormat="1" x14ac:dyDescent="0.2">
      <c r="A8" s="50"/>
      <c r="B8" s="56" t="s">
        <v>680</v>
      </c>
      <c r="C8" s="116" t="s">
        <v>682</v>
      </c>
      <c r="D8" s="116"/>
      <c r="E8" s="116"/>
      <c r="F8" s="116"/>
      <c r="G8" s="116"/>
      <c r="H8" s="116"/>
      <c r="I8" s="116"/>
      <c r="J8" s="116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5" s="54" customFormat="1" x14ac:dyDescent="0.2">
      <c r="A9" s="50"/>
      <c r="B9" s="55" t="s">
        <v>651</v>
      </c>
      <c r="C9" s="114" t="s">
        <v>652</v>
      </c>
      <c r="D9" s="114"/>
      <c r="E9" s="114"/>
      <c r="F9" s="114"/>
      <c r="G9" s="114"/>
      <c r="H9" s="114"/>
      <c r="I9" s="114"/>
      <c r="J9" s="114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5" s="54" customFormat="1" x14ac:dyDescent="0.2">
      <c r="A10" s="50"/>
      <c r="B10" s="55" t="s">
        <v>653</v>
      </c>
      <c r="C10" s="114" t="s">
        <v>654</v>
      </c>
      <c r="D10" s="114"/>
      <c r="E10" s="114"/>
      <c r="F10" s="114"/>
      <c r="G10" s="114"/>
      <c r="H10" s="114"/>
      <c r="I10" s="114"/>
      <c r="J10" s="114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</row>
    <row r="11" spans="1:25" x14ac:dyDescent="0.2">
      <c r="B11" s="47" t="s">
        <v>683</v>
      </c>
      <c r="C11" s="117" t="s">
        <v>686</v>
      </c>
      <c r="D11" s="117"/>
      <c r="E11" s="117"/>
      <c r="F11" s="117"/>
      <c r="G11" s="117"/>
      <c r="H11" s="117"/>
      <c r="I11" s="117"/>
      <c r="J11" s="117"/>
    </row>
    <row r="12" spans="1:25" s="54" customFormat="1" x14ac:dyDescent="0.2">
      <c r="A12" s="50"/>
      <c r="B12" s="55" t="s">
        <v>656</v>
      </c>
      <c r="C12" s="114" t="s">
        <v>672</v>
      </c>
      <c r="D12" s="114"/>
      <c r="E12" s="114"/>
      <c r="F12" s="114"/>
      <c r="G12" s="114"/>
      <c r="H12" s="114"/>
      <c r="I12" s="114"/>
      <c r="J12" s="114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5" s="54" customFormat="1" ht="12.75" customHeight="1" x14ac:dyDescent="0.2">
      <c r="A13" s="50"/>
      <c r="B13" s="55" t="s">
        <v>657</v>
      </c>
      <c r="C13" s="115" t="s">
        <v>658</v>
      </c>
      <c r="D13" s="115"/>
      <c r="E13" s="115"/>
      <c r="F13" s="115"/>
      <c r="G13" s="115"/>
      <c r="H13" s="115"/>
      <c r="I13" s="115"/>
      <c r="J13" s="115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s="54" customFormat="1" x14ac:dyDescent="0.2">
      <c r="A14" s="58"/>
      <c r="B14" s="55" t="s">
        <v>665</v>
      </c>
      <c r="C14" s="114" t="s">
        <v>659</v>
      </c>
      <c r="D14" s="114"/>
      <c r="E14" s="114"/>
      <c r="F14" s="114"/>
      <c r="G14" s="114"/>
      <c r="H14" s="114"/>
      <c r="I14" s="114"/>
      <c r="J14" s="114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6" spans="1:25" s="54" customFormat="1" x14ac:dyDescent="0.2">
      <c r="A16" s="59" t="s">
        <v>666</v>
      </c>
      <c r="B16" s="60"/>
      <c r="C16" s="61"/>
      <c r="D16" s="68"/>
      <c r="E16" s="68"/>
      <c r="F16" s="69"/>
      <c r="G16" s="69"/>
      <c r="H16" s="69"/>
      <c r="I16" s="69"/>
      <c r="J16" s="67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s="54" customFormat="1" ht="51" x14ac:dyDescent="0.2">
      <c r="A17" s="77" t="s">
        <v>660</v>
      </c>
      <c r="B17" s="78" t="s">
        <v>649</v>
      </c>
      <c r="C17" s="79" t="s">
        <v>685</v>
      </c>
      <c r="D17" s="80" t="s">
        <v>681</v>
      </c>
      <c r="E17" s="81" t="s">
        <v>651</v>
      </c>
      <c r="F17" s="80" t="s">
        <v>653</v>
      </c>
      <c r="G17" s="80" t="s">
        <v>683</v>
      </c>
      <c r="H17" s="80" t="s">
        <v>656</v>
      </c>
      <c r="I17" s="82" t="s">
        <v>661</v>
      </c>
      <c r="J17" s="83" t="s">
        <v>662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</row>
    <row r="18" spans="1:25" ht="25.5" x14ac:dyDescent="0.2">
      <c r="A18" s="74">
        <v>1</v>
      </c>
      <c r="B18" s="62" t="str">
        <f>IFERROR(VLOOKUP(tblAmpules[[#This Row],[Item No.]],tblListDrugsMeds[],2,FALSE),"ITEM NO. NOT FOUND")</f>
        <v>Acetylcysteine 200mg/mL, 25mL vial/bottle (IV infusion)</v>
      </c>
      <c r="C18" s="63">
        <v>40</v>
      </c>
      <c r="D18" s="71"/>
      <c r="E18" s="71"/>
      <c r="F18" s="70"/>
      <c r="G18" s="70"/>
      <c r="H18" s="70"/>
      <c r="I18" s="70"/>
      <c r="J18" s="76"/>
      <c r="L18" s="56"/>
      <c r="M18" s="55"/>
      <c r="N18" s="64"/>
    </row>
    <row r="19" spans="1:25" ht="25.5" x14ac:dyDescent="0.2">
      <c r="A19" s="75">
        <v>2</v>
      </c>
      <c r="B19" s="62" t="str">
        <f>IFERROR(VLOOKUP(tblAmpules[[#This Row],[Item No.]],tblListDrugsMeds[],2,FALSE),"ITEM NO. NOT FOUND")</f>
        <v>Aciclovir 25mg/mL, 10mL vial  (IV infusion)</v>
      </c>
      <c r="C19" s="63">
        <v>408.75</v>
      </c>
      <c r="D19" s="71"/>
      <c r="E19" s="71"/>
      <c r="F19" s="70"/>
      <c r="G19" s="70"/>
      <c r="H19" s="70"/>
      <c r="I19" s="70"/>
      <c r="J19" s="76"/>
    </row>
    <row r="20" spans="1:25" ht="25.5" x14ac:dyDescent="0.2">
      <c r="A20" s="75">
        <v>3</v>
      </c>
      <c r="B20" s="62" t="str">
        <f>IFERROR(VLOOKUP(tblAmpules[[#This Row],[Item No.]],tblListDrugsMeds[],2,FALSE),"ITEM NO. NOT FOUND")</f>
        <v>Albumin Human 20%, 50mL bottle (IV, IV infusion)</v>
      </c>
      <c r="C20" s="63">
        <v>1003.0833333333334</v>
      </c>
      <c r="D20" s="71"/>
      <c r="E20" s="71"/>
      <c r="F20" s="70"/>
      <c r="G20" s="70"/>
      <c r="H20" s="70"/>
      <c r="I20" s="70"/>
      <c r="J20" s="76"/>
    </row>
    <row r="21" spans="1:25" x14ac:dyDescent="0.2">
      <c r="A21" s="75">
        <v>4</v>
      </c>
      <c r="B21" s="62" t="str">
        <f>IFERROR(VLOOKUP(tblAmpules[[#This Row],[Item No.]],tblListDrugsMeds[],2,FALSE),"ITEM NO. NOT FOUND")</f>
        <v>Adenosine 3 mg/mL, 2 mL vial (IV)</v>
      </c>
      <c r="C21" s="63">
        <v>76</v>
      </c>
      <c r="D21" s="71"/>
      <c r="E21" s="71"/>
      <c r="F21" s="70"/>
      <c r="G21" s="70"/>
      <c r="H21" s="70"/>
      <c r="I21" s="70"/>
      <c r="J21" s="76"/>
    </row>
    <row r="22" spans="1:25" ht="25.5" x14ac:dyDescent="0.2">
      <c r="A22" s="75">
        <v>5</v>
      </c>
      <c r="B22" s="62" t="str">
        <f>IFERROR(VLOOKUP(tblAmpules[[#This Row],[Item No.]],tblListDrugsMeds[],2,FALSE),"ITEM NO. NOT FOUND")</f>
        <v>Amikacin sulfate 125mg/mL , 2mL ampule/vial (IM, IV)</v>
      </c>
      <c r="C22" s="63">
        <v>1075.6666666666667</v>
      </c>
      <c r="D22" s="71"/>
      <c r="E22" s="71"/>
      <c r="F22" s="70"/>
      <c r="G22" s="70"/>
      <c r="H22" s="70"/>
      <c r="I22" s="70"/>
      <c r="J22" s="76"/>
    </row>
    <row r="23" spans="1:25" ht="25.5" x14ac:dyDescent="0.2">
      <c r="A23" s="75">
        <v>6</v>
      </c>
      <c r="B23" s="62" t="str">
        <f>IFERROR(VLOOKUP(tblAmpules[[#This Row],[Item No.]],tblListDrugsMeds[],2,FALSE),"ITEM NO. NOT FOUND")</f>
        <v>Amikacin sulfate 250mg/mL , 2mL ampule/vial (IM, IV)</v>
      </c>
      <c r="C23" s="63">
        <v>1338.3333333333333</v>
      </c>
      <c r="D23" s="71"/>
      <c r="E23" s="71"/>
      <c r="F23" s="70"/>
      <c r="G23" s="70"/>
      <c r="H23" s="70"/>
      <c r="I23" s="70"/>
      <c r="J23" s="76"/>
    </row>
    <row r="24" spans="1:25" ht="38.25" x14ac:dyDescent="0.2">
      <c r="A24" s="75">
        <v>7</v>
      </c>
      <c r="B24" s="62" t="str">
        <f>IFERROR(VLOOKUP(tblAmpules[[#This Row],[Item No.]],tblListDrugsMeds[],2,FALSE),"ITEM NO. NOT FOUND")</f>
        <v>Aminophylline (theophylline ethylenediamine) 25 mg/mL, 10 mL ampul (IV)</v>
      </c>
      <c r="C24" s="63">
        <v>400.83333333333331</v>
      </c>
      <c r="D24" s="71"/>
      <c r="E24" s="71"/>
      <c r="F24" s="70"/>
      <c r="G24" s="70"/>
      <c r="H24" s="70"/>
      <c r="I24" s="70"/>
      <c r="J24" s="76"/>
    </row>
    <row r="25" spans="1:25" ht="25.5" x14ac:dyDescent="0.2">
      <c r="A25" s="75">
        <v>8</v>
      </c>
      <c r="B25" s="62" t="str">
        <f>IFERROR(VLOOKUP(tblAmpules[[#This Row],[Item No.]],tblListDrugsMeds[],2,FALSE),"ITEM NO. NOT FOUND")</f>
        <v>Amiodarone hydrochloride 50 mg/mL, 3 mL ampul (IV)</v>
      </c>
      <c r="C25" s="63">
        <v>455.08333333333331</v>
      </c>
      <c r="D25" s="71"/>
      <c r="E25" s="71"/>
      <c r="F25" s="70"/>
      <c r="G25" s="70"/>
      <c r="H25" s="70"/>
      <c r="I25" s="70"/>
      <c r="J25" s="76"/>
    </row>
    <row r="26" spans="1:25" ht="25.5" x14ac:dyDescent="0.2">
      <c r="A26" s="75">
        <v>9</v>
      </c>
      <c r="B26" s="62" t="str">
        <f>IFERROR(VLOOKUP(tblAmpules[[#This Row],[Item No.]],tblListDrugsMeds[],2,FALSE),"ITEM NO. NOT FOUND")</f>
        <v>Amphotericin B non lipid complex 50mg lyophilized powder, vial (IV infusion)</v>
      </c>
      <c r="C26" s="63">
        <v>213.33333333333334</v>
      </c>
      <c r="D26" s="71"/>
      <c r="E26" s="71"/>
      <c r="F26" s="70"/>
      <c r="G26" s="70"/>
      <c r="H26" s="70"/>
      <c r="I26" s="70"/>
      <c r="J26" s="76"/>
    </row>
    <row r="27" spans="1:25" ht="38.25" x14ac:dyDescent="0.2">
      <c r="A27" s="75">
        <v>10</v>
      </c>
      <c r="B27" s="62" t="str">
        <f>IFERROR(VLOOKUP(tblAmpules[[#This Row],[Item No.]],tblListDrugsMeds[],2,FALSE),"ITEM NO. NOT FOUND")</f>
        <v>Amphotericin B Lipid Complex (as cholesteryl complex, colloidal dispersion) 50 mg vial (IV infusion)</v>
      </c>
      <c r="C27" s="63">
        <v>30.083333333333332</v>
      </c>
      <c r="D27" s="71"/>
      <c r="E27" s="71"/>
      <c r="F27" s="70"/>
      <c r="G27" s="70"/>
      <c r="H27" s="70"/>
      <c r="I27" s="70"/>
      <c r="J27" s="76"/>
    </row>
    <row r="28" spans="1:25" ht="38.25" x14ac:dyDescent="0.2">
      <c r="A28" s="75">
        <v>11</v>
      </c>
      <c r="B28" s="62" t="str">
        <f>IFERROR(VLOOKUP(tblAmpules[[#This Row],[Item No.]],tblListDrugsMeds[],2,FALSE),"ITEM NO. NOT FOUND")</f>
        <v>Ampicillin + Sulbactam 1000 mg ampicillin + 500 mg sulbactam (IM, IV) (as sodium salt) per vial</v>
      </c>
      <c r="C28" s="63">
        <v>4950</v>
      </c>
      <c r="D28" s="71"/>
      <c r="E28" s="71"/>
      <c r="F28" s="70"/>
      <c r="G28" s="70"/>
      <c r="H28" s="70"/>
      <c r="I28" s="70"/>
      <c r="J28" s="76"/>
    </row>
    <row r="29" spans="1:25" ht="38.25" x14ac:dyDescent="0.2">
      <c r="A29" s="75">
        <v>12</v>
      </c>
      <c r="B29" s="62" t="str">
        <f>IFERROR(VLOOKUP(tblAmpules[[#This Row],[Item No.]],tblListDrugsMeds[],2,FALSE),"ITEM NO. NOT FOUND")</f>
        <v>Ampicillin + Sulbactam 500 mg ampicillin + 250 mg sulbactam (IM, IV) (as sodium salt) per vial</v>
      </c>
      <c r="C29" s="63">
        <v>4319.166666666667</v>
      </c>
      <c r="D29" s="71"/>
      <c r="E29" s="71"/>
      <c r="F29" s="70"/>
      <c r="G29" s="70"/>
      <c r="H29" s="70"/>
      <c r="I29" s="70"/>
      <c r="J29" s="76"/>
    </row>
    <row r="30" spans="1:25" x14ac:dyDescent="0.2">
      <c r="A30" s="75">
        <v>13</v>
      </c>
      <c r="B30" s="62" t="str">
        <f>IFERROR(VLOOKUP(tblAmpules[[#This Row],[Item No.]],tblListDrugsMeds[],2,FALSE),"ITEM NO. NOT FOUND")</f>
        <v>Ampicillin sodium 250mg vial (IM, IV)</v>
      </c>
      <c r="C30" s="63">
        <v>1300</v>
      </c>
      <c r="D30" s="71"/>
      <c r="E30" s="71"/>
      <c r="F30" s="70"/>
      <c r="G30" s="70"/>
      <c r="H30" s="70"/>
      <c r="I30" s="70"/>
      <c r="J30" s="76"/>
    </row>
    <row r="31" spans="1:25" x14ac:dyDescent="0.2">
      <c r="A31" s="75">
        <v>14</v>
      </c>
      <c r="B31" s="62" t="str">
        <f>IFERROR(VLOOKUP(tblAmpules[[#This Row],[Item No.]],tblListDrugsMeds[],2,FALSE),"ITEM NO. NOT FOUND")</f>
        <v>Ampicillin sodium 500mg vial (IM, IV)</v>
      </c>
      <c r="C31" s="63">
        <v>1933.3333333333333</v>
      </c>
      <c r="D31" s="71"/>
      <c r="E31" s="71"/>
      <c r="F31" s="70"/>
      <c r="G31" s="70"/>
      <c r="H31" s="70"/>
      <c r="I31" s="70"/>
      <c r="J31" s="76"/>
    </row>
    <row r="32" spans="1:25" ht="25.5" x14ac:dyDescent="0.2">
      <c r="A32" s="75">
        <v>15</v>
      </c>
      <c r="B32" s="62" t="str">
        <f>IFERROR(VLOOKUP(tblAmpules[[#This Row],[Item No.]],tblListDrugsMeds[],2,FALSE),"ITEM NO. NOT FOUND")</f>
        <v>Asparaginase lyophilized powder, 10,000 IU vial (IV)</v>
      </c>
      <c r="C32" s="63">
        <v>0.83333333333333337</v>
      </c>
      <c r="D32" s="71"/>
      <c r="E32" s="71"/>
      <c r="F32" s="70"/>
      <c r="G32" s="70"/>
      <c r="H32" s="70"/>
      <c r="I32" s="70"/>
      <c r="J32" s="76"/>
    </row>
    <row r="33" spans="1:10" ht="25.5" x14ac:dyDescent="0.2">
      <c r="A33" s="75">
        <v>16</v>
      </c>
      <c r="B33" s="62" t="str">
        <f>IFERROR(VLOOKUP(tblAmpules[[#This Row],[Item No.]],tblListDrugsMeds[],2,FALSE),"ITEM NO. NOT FOUND")</f>
        <v>Atracurium besilate 10mg/mL, 2.5mL ampule (IV)</v>
      </c>
      <c r="C33" s="63">
        <v>2713.3333333333335</v>
      </c>
      <c r="D33" s="71"/>
      <c r="E33" s="71"/>
      <c r="F33" s="70"/>
      <c r="G33" s="70"/>
      <c r="H33" s="70"/>
      <c r="I33" s="70"/>
      <c r="J33" s="76"/>
    </row>
    <row r="34" spans="1:10" ht="25.5" x14ac:dyDescent="0.2">
      <c r="A34" s="75">
        <v>17</v>
      </c>
      <c r="B34" s="62" t="str">
        <f>IFERROR(VLOOKUP(tblAmpules[[#This Row],[Item No.]],tblListDrugsMeds[],2,FALSE),"ITEM NO. NOT FOUND")</f>
        <v>Atropine sulfate 1mg/mL, 1 mL ampul (IM, IV, SC)</v>
      </c>
      <c r="C34" s="63">
        <v>1395.8333333333333</v>
      </c>
      <c r="D34" s="71"/>
      <c r="E34" s="71"/>
      <c r="F34" s="70"/>
      <c r="G34" s="70"/>
      <c r="H34" s="70"/>
      <c r="I34" s="70"/>
      <c r="J34" s="76"/>
    </row>
    <row r="35" spans="1:10" ht="25.5" x14ac:dyDescent="0.2">
      <c r="A35" s="75">
        <v>18</v>
      </c>
      <c r="B35" s="62" t="str">
        <f>IFERROR(VLOOKUP(tblAmpules[[#This Row],[Item No.]],tblListDrugsMeds[],2,FALSE),"ITEM NO. NOT FOUND")</f>
        <v>Azithromycin 500 mg powder, vial (IV infusion) (as base*/as dihydrate)</v>
      </c>
      <c r="C35" s="63">
        <v>191.66666666666666</v>
      </c>
      <c r="D35" s="71"/>
      <c r="E35" s="71"/>
      <c r="F35" s="70"/>
      <c r="G35" s="70"/>
      <c r="H35" s="70"/>
      <c r="I35" s="70"/>
      <c r="J35" s="76"/>
    </row>
    <row r="36" spans="1:10" ht="25.5" x14ac:dyDescent="0.2">
      <c r="A36" s="75">
        <v>19</v>
      </c>
      <c r="B36" s="62" t="str">
        <f>IFERROR(VLOOKUP(tblAmpules[[#This Row],[Item No.]],tblListDrugsMeds[],2,FALSE),"ITEM NO. NOT FOUND")</f>
        <v>Aztreonam 1g powder for injection (IV, IV Infusion)</v>
      </c>
      <c r="C36" s="63">
        <v>233.33333333333334</v>
      </c>
      <c r="D36" s="71"/>
      <c r="E36" s="71"/>
      <c r="F36" s="70"/>
      <c r="G36" s="70"/>
      <c r="H36" s="70"/>
      <c r="I36" s="70"/>
      <c r="J36" s="76"/>
    </row>
    <row r="37" spans="1:10" ht="25.5" x14ac:dyDescent="0.2">
      <c r="A37" s="75">
        <v>20</v>
      </c>
      <c r="B37" s="62" t="str">
        <f>IFERROR(VLOOKUP(tblAmpules[[#This Row],[Item No.]],tblListDrugsMeds[],2,FALSE),"ITEM NO. NOT FOUND")</f>
        <v>Beractant  25 mg/ml suspension, 8mL Intratracheal administration vial</v>
      </c>
      <c r="C37" s="63">
        <v>42</v>
      </c>
      <c r="D37" s="71"/>
      <c r="E37" s="71"/>
      <c r="F37" s="70"/>
      <c r="G37" s="70"/>
      <c r="H37" s="70"/>
      <c r="I37" s="70"/>
      <c r="J37" s="76"/>
    </row>
    <row r="38" spans="1:10" ht="25.5" x14ac:dyDescent="0.2">
      <c r="A38" s="75">
        <v>21</v>
      </c>
      <c r="B38" s="62" t="str">
        <f>IFERROR(VLOOKUP(tblAmpules[[#This Row],[Item No.]],tblListDrugsMeds[],2,FALSE),"ITEM NO. NOT FOUND")</f>
        <v>Beractant 25 mg/mL suspension, 4 mL Intratracheal administration vial</v>
      </c>
      <c r="C38" s="63">
        <v>17</v>
      </c>
      <c r="D38" s="71"/>
      <c r="E38" s="71"/>
      <c r="F38" s="70"/>
      <c r="G38" s="70"/>
      <c r="H38" s="70"/>
      <c r="I38" s="70"/>
      <c r="J38" s="76"/>
    </row>
    <row r="39" spans="1:10" ht="25.5" x14ac:dyDescent="0.2">
      <c r="A39" s="75">
        <v>22</v>
      </c>
      <c r="B39" s="62" t="str">
        <f>IFERROR(VLOOKUP(tblAmpules[[#This Row],[Item No.]],tblListDrugsMeds[],2,FALSE),"ITEM NO. NOT FOUND")</f>
        <v>Bleomycin sulfate powder, 15 IU ampul/vial (IM,IV)</v>
      </c>
      <c r="C39" s="63">
        <v>64.166666666666671</v>
      </c>
      <c r="D39" s="71"/>
      <c r="E39" s="71"/>
      <c r="F39" s="70"/>
      <c r="G39" s="70"/>
      <c r="H39" s="70"/>
      <c r="I39" s="70"/>
      <c r="J39" s="76"/>
    </row>
    <row r="40" spans="1:10" ht="25.5" x14ac:dyDescent="0.2">
      <c r="A40" s="75">
        <v>23</v>
      </c>
      <c r="B40" s="62" t="str">
        <f>IFERROR(VLOOKUP(tblAmpules[[#This Row],[Item No.]],tblListDrugsMeds[],2,FALSE),"ITEM NO. NOT FOUND")</f>
        <v>Bupivacaine Hydrochloride 0.5% 4 mL ampul (spinal) with 8% dextrose</v>
      </c>
      <c r="C40" s="63">
        <v>1070</v>
      </c>
      <c r="D40" s="71"/>
      <c r="E40" s="71"/>
      <c r="F40" s="70"/>
      <c r="G40" s="70"/>
      <c r="H40" s="70"/>
      <c r="I40" s="70"/>
      <c r="J40" s="76"/>
    </row>
    <row r="41" spans="1:10" ht="25.5" x14ac:dyDescent="0.2">
      <c r="A41" s="75">
        <v>24</v>
      </c>
      <c r="B41" s="62" t="str">
        <f>IFERROR(VLOOKUP(tblAmpules[[#This Row],[Item No.]],tblListDrugsMeds[],2,FALSE),"ITEM NO. NOT FOUND")</f>
        <v>Bupivacaine Hydrochloride 0.5%, 10mL  ampul/vial (local infiltration)</v>
      </c>
      <c r="C41" s="63">
        <v>1408.9166666666667</v>
      </c>
      <c r="D41" s="71"/>
      <c r="E41" s="71"/>
      <c r="F41" s="70"/>
      <c r="G41" s="70"/>
      <c r="H41" s="70"/>
      <c r="I41" s="70"/>
      <c r="J41" s="76"/>
    </row>
    <row r="42" spans="1:10" ht="25.5" x14ac:dyDescent="0.2">
      <c r="A42" s="75">
        <v>25</v>
      </c>
      <c r="B42" s="62" t="str">
        <f>IFERROR(VLOOKUP(tblAmpules[[#This Row],[Item No.]],tblListDrugsMeds[],2,FALSE),"ITEM NO. NOT FOUND")</f>
        <v>Butorphanol tartrate 2 mg/mL, 1 mL ampul/vial (IM, IV)</v>
      </c>
      <c r="C42" s="63">
        <v>410.83333333333331</v>
      </c>
      <c r="D42" s="71"/>
      <c r="E42" s="71"/>
      <c r="F42" s="70"/>
      <c r="G42" s="70"/>
      <c r="H42" s="70"/>
      <c r="I42" s="70"/>
      <c r="J42" s="76"/>
    </row>
    <row r="43" spans="1:10" ht="25.5" x14ac:dyDescent="0.2">
      <c r="A43" s="75">
        <v>26</v>
      </c>
      <c r="B43" s="62" t="str">
        <f>IFERROR(VLOOKUP(tblAmpules[[#This Row],[Item No.]],tblListDrugsMeds[],2,FALSE),"ITEM NO. NOT FOUND")</f>
        <v>Calcium folinate (leucovorin Ca) 10mg/mL, 5mL ampule/vial (IM, IV)</v>
      </c>
      <c r="C43" s="63">
        <v>1341.6666666666667</v>
      </c>
      <c r="D43" s="71"/>
      <c r="E43" s="71"/>
      <c r="F43" s="70"/>
      <c r="G43" s="70"/>
      <c r="H43" s="70"/>
      <c r="I43" s="70"/>
      <c r="J43" s="76"/>
    </row>
    <row r="44" spans="1:10" ht="25.5" x14ac:dyDescent="0.2">
      <c r="A44" s="75">
        <v>27</v>
      </c>
      <c r="B44" s="62" t="str">
        <f>IFERROR(VLOOKUP(tblAmpules[[#This Row],[Item No.]],tblListDrugsMeds[],2,FALSE),"ITEM NO. NOT FOUND")</f>
        <v>Calcium Gluconate 10%, 10 mL ampul/vial (IV)</v>
      </c>
      <c r="C44" s="63">
        <v>4544.75</v>
      </c>
      <c r="D44" s="71"/>
      <c r="E44" s="71"/>
      <c r="F44" s="70"/>
      <c r="G44" s="70"/>
      <c r="H44" s="70"/>
      <c r="I44" s="70"/>
      <c r="J44" s="76"/>
    </row>
    <row r="45" spans="1:10" ht="25.5" x14ac:dyDescent="0.2">
      <c r="A45" s="75">
        <v>28</v>
      </c>
      <c r="B45" s="62" t="str">
        <f>IFERROR(VLOOKUP(tblAmpules[[#This Row],[Item No.]],tblListDrugsMeds[],2,FALSE),"ITEM NO. NOT FOUND")</f>
        <v>Carbetocin 100 mcg/mL, 1 mL ampule/vial, solution for Injection (IV)</v>
      </c>
      <c r="C45" s="63">
        <v>220</v>
      </c>
      <c r="D45" s="71"/>
      <c r="E45" s="71"/>
      <c r="F45" s="70"/>
      <c r="G45" s="70"/>
      <c r="H45" s="70"/>
      <c r="I45" s="70"/>
      <c r="J45" s="76"/>
    </row>
    <row r="46" spans="1:10" ht="25.5" x14ac:dyDescent="0.2">
      <c r="A46" s="75">
        <v>29</v>
      </c>
      <c r="B46" s="62" t="str">
        <f>IFERROR(VLOOKUP(tblAmpules[[#This Row],[Item No.]],tblListDrugsMeds[],2,FALSE),"ITEM NO. NOT FOUND")</f>
        <v>Carboprost 250 mcg/mL solution for injection, 1 mL ampule/vial</v>
      </c>
      <c r="C46" s="63">
        <v>20</v>
      </c>
      <c r="D46" s="71"/>
      <c r="E46" s="71"/>
      <c r="F46" s="70"/>
      <c r="G46" s="70"/>
      <c r="H46" s="70"/>
      <c r="I46" s="70"/>
      <c r="J46" s="76"/>
    </row>
    <row r="47" spans="1:10" x14ac:dyDescent="0.2">
      <c r="A47" s="75">
        <v>30</v>
      </c>
      <c r="B47" s="62" t="str">
        <f>IFERROR(VLOOKUP(tblAmpules[[#This Row],[Item No.]],tblListDrugsMeds[],2,FALSE),"ITEM NO. NOT FOUND")</f>
        <v>Carboplatin 10mg/mL, 15mL vial (IV)</v>
      </c>
      <c r="C47" s="63">
        <v>262.5</v>
      </c>
      <c r="D47" s="71"/>
      <c r="E47" s="71"/>
      <c r="F47" s="70"/>
      <c r="G47" s="70"/>
      <c r="H47" s="70"/>
      <c r="I47" s="70"/>
      <c r="J47" s="76"/>
    </row>
    <row r="48" spans="1:10" x14ac:dyDescent="0.2">
      <c r="A48" s="75">
        <v>31</v>
      </c>
      <c r="B48" s="62" t="str">
        <f>IFERROR(VLOOKUP(tblAmpules[[#This Row],[Item No.]],tblListDrugsMeds[],2,FALSE),"ITEM NO. NOT FOUND")</f>
        <v>Carboplatin 10mg/mL, 45mL vial (IV)</v>
      </c>
      <c r="C48" s="63">
        <v>408.33333333333331</v>
      </c>
      <c r="D48" s="71"/>
      <c r="E48" s="71"/>
      <c r="F48" s="70"/>
      <c r="G48" s="70"/>
      <c r="H48" s="70"/>
      <c r="I48" s="70"/>
      <c r="J48" s="76"/>
    </row>
    <row r="49" spans="1:10" x14ac:dyDescent="0.2">
      <c r="A49" s="75">
        <v>32</v>
      </c>
      <c r="B49" s="62" t="str">
        <f>IFERROR(VLOOKUP(tblAmpules[[#This Row],[Item No.]],tblListDrugsMeds[],2,FALSE),"ITEM NO. NOT FOUND")</f>
        <v>Cefazolin sodium 1gm vial (IM, IV)</v>
      </c>
      <c r="C49" s="63">
        <v>4425.833333333333</v>
      </c>
      <c r="D49" s="71"/>
      <c r="E49" s="71"/>
      <c r="F49" s="70"/>
      <c r="G49" s="70"/>
      <c r="H49" s="70"/>
      <c r="I49" s="70"/>
      <c r="J49" s="76"/>
    </row>
    <row r="50" spans="1:10" ht="25.5" x14ac:dyDescent="0.2">
      <c r="A50" s="75">
        <v>33</v>
      </c>
      <c r="B50" s="62" t="str">
        <f>IFERROR(VLOOKUP(tblAmpules[[#This Row],[Item No.]],tblListDrugsMeds[],2,FALSE),"ITEM NO. NOT FOUND")</f>
        <v>Cefepime Hydrochloride 1gm vial (IM, IV)</v>
      </c>
      <c r="C50" s="63">
        <v>2533.3333333333335</v>
      </c>
      <c r="D50" s="71"/>
      <c r="E50" s="71"/>
      <c r="F50" s="70"/>
      <c r="G50" s="70"/>
      <c r="H50" s="70"/>
      <c r="I50" s="70"/>
      <c r="J50" s="76"/>
    </row>
    <row r="51" spans="1:10" ht="25.5" x14ac:dyDescent="0.2">
      <c r="A51" s="75">
        <v>34</v>
      </c>
      <c r="B51" s="62" t="str">
        <f>IFERROR(VLOOKUP(tblAmpules[[#This Row],[Item No.]],tblListDrugsMeds[],2,FALSE),"ITEM NO. NOT FOUND")</f>
        <v>Cefepime Hydrochloride 2gms vial (IM, IV)</v>
      </c>
      <c r="C51" s="63">
        <v>1300</v>
      </c>
      <c r="D51" s="71"/>
      <c r="E51" s="71"/>
      <c r="F51" s="70"/>
      <c r="G51" s="70"/>
      <c r="H51" s="70"/>
      <c r="I51" s="70"/>
      <c r="J51" s="76"/>
    </row>
    <row r="52" spans="1:10" ht="25.5" x14ac:dyDescent="0.2">
      <c r="A52" s="75">
        <v>35</v>
      </c>
      <c r="B52" s="62" t="str">
        <f>IFERROR(VLOOKUP(tblAmpules[[#This Row],[Item No.]],tblListDrugsMeds[],2,FALSE),"ITEM NO. NOT FOUND")</f>
        <v>Cefotaxime sodium 500 mg vial + 2 mL diluent (IM, IV)</v>
      </c>
      <c r="C52" s="63">
        <v>319.16666666666669</v>
      </c>
      <c r="D52" s="71"/>
      <c r="E52" s="71"/>
      <c r="F52" s="70"/>
      <c r="G52" s="70"/>
      <c r="H52" s="70"/>
      <c r="I52" s="70"/>
      <c r="J52" s="76"/>
    </row>
    <row r="53" spans="1:10" x14ac:dyDescent="0.2">
      <c r="A53" s="75">
        <v>36</v>
      </c>
      <c r="B53" s="62" t="str">
        <f>IFERROR(VLOOKUP(tblAmpules[[#This Row],[Item No.]],tblListDrugsMeds[],2,FALSE),"ITEM NO. NOT FOUND")</f>
        <v>Cefoxitin sodium 1gm vial (IM, IV)</v>
      </c>
      <c r="C53" s="63">
        <v>3200</v>
      </c>
      <c r="D53" s="71"/>
      <c r="E53" s="71"/>
      <c r="F53" s="70"/>
      <c r="G53" s="70"/>
      <c r="H53" s="70"/>
      <c r="I53" s="70"/>
      <c r="J53" s="76"/>
    </row>
    <row r="54" spans="1:10" ht="25.5" x14ac:dyDescent="0.2">
      <c r="A54" s="75">
        <v>37</v>
      </c>
      <c r="B54" s="62" t="str">
        <f>IFERROR(VLOOKUP(tblAmpules[[#This Row],[Item No.]],tblListDrugsMeds[],2,FALSE),"ITEM NO. NOT FOUND")</f>
        <v>Ceftazidime pentahydrate 1gm vial (IM, IV)</v>
      </c>
      <c r="C54" s="63">
        <v>4496.666666666667</v>
      </c>
      <c r="D54" s="71"/>
      <c r="E54" s="71"/>
      <c r="F54" s="70"/>
      <c r="G54" s="70"/>
      <c r="H54" s="70"/>
      <c r="I54" s="70"/>
      <c r="J54" s="76"/>
    </row>
    <row r="55" spans="1:10" ht="25.5" x14ac:dyDescent="0.2">
      <c r="A55" s="75">
        <v>38</v>
      </c>
      <c r="B55" s="62" t="str">
        <f>IFERROR(VLOOKUP(tblAmpules[[#This Row],[Item No.]],tblListDrugsMeds[],2,FALSE),"ITEM NO. NOT FOUND")</f>
        <v>Ceftriaxone disodium/sodium 1gm vial + 10mL diluent (IV)</v>
      </c>
      <c r="C55" s="63">
        <v>5066.666666666667</v>
      </c>
      <c r="D55" s="71"/>
      <c r="E55" s="71"/>
      <c r="F55" s="70"/>
      <c r="G55" s="70"/>
      <c r="H55" s="70"/>
      <c r="I55" s="70"/>
      <c r="J55" s="76"/>
    </row>
    <row r="56" spans="1:10" x14ac:dyDescent="0.2">
      <c r="A56" s="75">
        <v>39</v>
      </c>
      <c r="B56" s="62" t="str">
        <f>IFERROR(VLOOKUP(tblAmpules[[#This Row],[Item No.]],tblListDrugsMeds[],2,FALSE),"ITEM NO. NOT FOUND")</f>
        <v>Cefuroxime sodium 750mg vial (IM, IV)</v>
      </c>
      <c r="C56" s="63">
        <v>5325</v>
      </c>
      <c r="D56" s="71"/>
      <c r="E56" s="71"/>
      <c r="F56" s="70"/>
      <c r="G56" s="70"/>
      <c r="H56" s="70"/>
      <c r="I56" s="70"/>
      <c r="J56" s="76"/>
    </row>
    <row r="57" spans="1:10" ht="25.5" x14ac:dyDescent="0.2">
      <c r="A57" s="75">
        <v>40</v>
      </c>
      <c r="B57" s="62" t="str">
        <f>IFERROR(VLOOKUP(tblAmpules[[#This Row],[Item No.]],tblListDrugsMeds[],2,FALSE),"ITEM NO. NOT FOUND")</f>
        <v>Ciprofloxacin lactate 2mg/mL, 100mL vial (IV infusion)</v>
      </c>
      <c r="C57" s="63">
        <v>1010</v>
      </c>
      <c r="D57" s="71"/>
      <c r="E57" s="71"/>
      <c r="F57" s="70"/>
      <c r="G57" s="70"/>
      <c r="H57" s="70"/>
      <c r="I57" s="70"/>
      <c r="J57" s="76"/>
    </row>
    <row r="58" spans="1:10" x14ac:dyDescent="0.2">
      <c r="A58" s="75">
        <v>41</v>
      </c>
      <c r="B58" s="62" t="str">
        <f>IFERROR(VLOOKUP(tblAmpules[[#This Row],[Item No.]],tblListDrugsMeds[],2,FALSE),"ITEM NO. NOT FOUND")</f>
        <v>Cisplatin 1mg/mL, 10mL vial (IV)</v>
      </c>
      <c r="C58" s="63">
        <v>54.166666666666664</v>
      </c>
      <c r="D58" s="71"/>
      <c r="E58" s="71"/>
      <c r="F58" s="70"/>
      <c r="G58" s="70"/>
      <c r="H58" s="70"/>
      <c r="I58" s="70"/>
      <c r="J58" s="76"/>
    </row>
    <row r="59" spans="1:10" x14ac:dyDescent="0.2">
      <c r="A59" s="75">
        <v>42</v>
      </c>
      <c r="B59" s="62" t="str">
        <f>IFERROR(VLOOKUP(tblAmpules[[#This Row],[Item No.]],tblListDrugsMeds[],2,FALSE),"ITEM NO. NOT FOUND")</f>
        <v>Cisplatin 1mg/mL, 50mL vial (IV)</v>
      </c>
      <c r="C59" s="63">
        <v>250</v>
      </c>
      <c r="D59" s="71"/>
      <c r="E59" s="71"/>
      <c r="F59" s="70"/>
      <c r="G59" s="70"/>
      <c r="H59" s="70"/>
      <c r="I59" s="70"/>
      <c r="J59" s="76"/>
    </row>
    <row r="60" spans="1:10" ht="25.5" x14ac:dyDescent="0.2">
      <c r="A60" s="75">
        <v>43</v>
      </c>
      <c r="B60" s="62" t="str">
        <f>IFERROR(VLOOKUP(tblAmpules[[#This Row],[Item No.]],tblListDrugsMeds[],2,FALSE),"ITEM NO. NOT FOUND")</f>
        <v>Clindamycin phosphate 150mg/mL, 2mL ampule/vial  (IM, IV)</v>
      </c>
      <c r="C60" s="63">
        <v>4516.666666666667</v>
      </c>
      <c r="D60" s="71"/>
      <c r="E60" s="71"/>
      <c r="F60" s="70"/>
      <c r="G60" s="70"/>
      <c r="H60" s="70"/>
      <c r="I60" s="70"/>
      <c r="J60" s="76"/>
    </row>
    <row r="61" spans="1:10" ht="25.5" x14ac:dyDescent="0.2">
      <c r="A61" s="75">
        <v>44</v>
      </c>
      <c r="B61" s="62" t="str">
        <f>IFERROR(VLOOKUP(tblAmpules[[#This Row],[Item No.]],tblListDrugsMeds[],2,FALSE),"ITEM NO. NOT FOUND")</f>
        <v>Clindamycin phosphate 150mg/mL, 4mL ampule (IM, IV)</v>
      </c>
      <c r="C61" s="63">
        <v>4320.833333333333</v>
      </c>
      <c r="D61" s="71"/>
      <c r="E61" s="71"/>
      <c r="F61" s="70"/>
      <c r="G61" s="70"/>
      <c r="H61" s="70"/>
      <c r="I61" s="70"/>
      <c r="J61" s="76"/>
    </row>
    <row r="62" spans="1:10" ht="25.5" x14ac:dyDescent="0.2">
      <c r="A62" s="75">
        <v>45</v>
      </c>
      <c r="B62" s="62" t="str">
        <f>IFERROR(VLOOKUP(tblAmpules[[#This Row],[Item No.]],tblListDrugsMeds[],2,FALSE),"ITEM NO. NOT FOUND")</f>
        <v>Clonidine hydrocloride  150mcg/mL, 1mL ampule (IV)</v>
      </c>
      <c r="C62" s="63">
        <v>30.833333333333332</v>
      </c>
      <c r="D62" s="71"/>
      <c r="E62" s="71"/>
      <c r="F62" s="70"/>
      <c r="G62" s="70"/>
      <c r="H62" s="70"/>
      <c r="I62" s="70"/>
      <c r="J62" s="76"/>
    </row>
    <row r="63" spans="1:10" ht="25.5" x14ac:dyDescent="0.2">
      <c r="A63" s="75">
        <v>46</v>
      </c>
      <c r="B63" s="62" t="str">
        <f>IFERROR(VLOOKUP(tblAmpules[[#This Row],[Item No.]],tblListDrugsMeds[],2,FALSE),"ITEM NO. NOT FOUND")</f>
        <v>Colistin 2,000,000 IU lyophilized powder for injection (IV infusion)</v>
      </c>
      <c r="C63" s="63">
        <v>100</v>
      </c>
      <c r="D63" s="71"/>
      <c r="E63" s="71"/>
      <c r="F63" s="70"/>
      <c r="G63" s="70"/>
      <c r="H63" s="70"/>
      <c r="I63" s="70"/>
      <c r="J63" s="76"/>
    </row>
    <row r="64" spans="1:10" ht="25.5" x14ac:dyDescent="0.2">
      <c r="A64" s="75">
        <v>47</v>
      </c>
      <c r="B64" s="62" t="str">
        <f>IFERROR(VLOOKUP(tblAmpules[[#This Row],[Item No.]],tblListDrugsMeds[],2,FALSE),"ITEM NO. NOT FOUND")</f>
        <v>Cyclophosphamide 500mg vial powder (IV)</v>
      </c>
      <c r="C64" s="63">
        <v>450</v>
      </c>
      <c r="D64" s="71"/>
      <c r="E64" s="71"/>
      <c r="F64" s="70"/>
      <c r="G64" s="70"/>
      <c r="H64" s="70"/>
      <c r="I64" s="70"/>
      <c r="J64" s="76"/>
    </row>
    <row r="65" spans="1:10" ht="25.5" x14ac:dyDescent="0.2">
      <c r="A65" s="75">
        <v>48</v>
      </c>
      <c r="B65" s="62" t="str">
        <f>IFERROR(VLOOKUP(tblAmpules[[#This Row],[Item No.]],tblListDrugsMeds[],2,FALSE),"ITEM NO. NOT FOUND")</f>
        <v>Cyclophosphamide 1gm vial powder (IV)</v>
      </c>
      <c r="C65" s="63">
        <v>450</v>
      </c>
      <c r="D65" s="71"/>
      <c r="E65" s="71"/>
      <c r="F65" s="70"/>
      <c r="G65" s="70"/>
      <c r="H65" s="70"/>
      <c r="I65" s="70"/>
      <c r="J65" s="76"/>
    </row>
    <row r="66" spans="1:10" ht="25.5" x14ac:dyDescent="0.2">
      <c r="A66" s="75">
        <v>49</v>
      </c>
      <c r="B66" s="62" t="str">
        <f>IFERROR(VLOOKUP(tblAmpules[[#This Row],[Item No.]],tblListDrugsMeds[],2,FALSE),"ITEM NO. NOT FOUND")</f>
        <v>Cytarabine 100 mg/mL solution for injection, 1 mL</v>
      </c>
      <c r="C66" s="63">
        <v>508.41666666666669</v>
      </c>
      <c r="D66" s="71"/>
      <c r="E66" s="71"/>
      <c r="F66" s="70"/>
      <c r="G66" s="70"/>
      <c r="H66" s="70"/>
      <c r="I66" s="70"/>
      <c r="J66" s="76"/>
    </row>
    <row r="67" spans="1:10" ht="25.5" x14ac:dyDescent="0.2">
      <c r="A67" s="75">
        <v>50</v>
      </c>
      <c r="B67" s="62" t="str">
        <f>IFERROR(VLOOKUP(tblAmpules[[#This Row],[Item No.]],tblListDrugsMeds[],2,FALSE),"ITEM NO. NOT FOUND")</f>
        <v>Cytarabine 100 mg/mL solution for injection, 5 mL</v>
      </c>
      <c r="C67" s="63">
        <v>358.33333333333331</v>
      </c>
      <c r="D67" s="71"/>
      <c r="E67" s="71"/>
      <c r="F67" s="70"/>
      <c r="G67" s="70"/>
      <c r="H67" s="70"/>
      <c r="I67" s="70"/>
      <c r="J67" s="76"/>
    </row>
    <row r="68" spans="1:10" ht="25.5" x14ac:dyDescent="0.2">
      <c r="A68" s="75">
        <v>51</v>
      </c>
      <c r="B68" s="62" t="str">
        <f>IFERROR(VLOOKUP(tblAmpules[[#This Row],[Item No.]],tblListDrugsMeds[],2,FALSE),"ITEM NO. NOT FOUND")</f>
        <v>Cytarabine 100 mg/mL solution for injection, 10 mL</v>
      </c>
      <c r="C68" s="63">
        <v>358.91666666666669</v>
      </c>
      <c r="D68" s="71"/>
      <c r="E68" s="71"/>
      <c r="F68" s="70"/>
      <c r="G68" s="70"/>
      <c r="H68" s="70"/>
      <c r="I68" s="70"/>
      <c r="J68" s="76"/>
    </row>
    <row r="69" spans="1:10" ht="25.5" x14ac:dyDescent="0.2">
      <c r="A69" s="75">
        <v>52</v>
      </c>
      <c r="B69" s="62" t="str">
        <f>IFERROR(VLOOKUP(tblAmpules[[#This Row],[Item No.]],tblListDrugsMeds[],2,FALSE),"ITEM NO. NOT FOUND")</f>
        <v>Dacarbazine powder, 200mg vial (IV, IV infusion)</v>
      </c>
      <c r="C69" s="63">
        <v>100</v>
      </c>
      <c r="D69" s="71"/>
      <c r="E69" s="71"/>
      <c r="F69" s="70"/>
      <c r="G69" s="70"/>
      <c r="H69" s="70"/>
      <c r="I69" s="70"/>
      <c r="J69" s="76"/>
    </row>
    <row r="70" spans="1:10" ht="25.5" x14ac:dyDescent="0.2">
      <c r="A70" s="75">
        <v>53</v>
      </c>
      <c r="B70" s="62" t="str">
        <f>IFERROR(VLOOKUP(tblAmpules[[#This Row],[Item No.]],tblListDrugsMeds[],2,FALSE),"ITEM NO. NOT FOUND")</f>
        <v>Dactinomycin powder, 500 micrograms vial (IV)</v>
      </c>
      <c r="C70" s="63">
        <v>68.916666666666671</v>
      </c>
      <c r="D70" s="71"/>
      <c r="E70" s="71"/>
      <c r="F70" s="70"/>
      <c r="G70" s="70"/>
      <c r="H70" s="70"/>
      <c r="I70" s="70"/>
      <c r="J70" s="76"/>
    </row>
    <row r="71" spans="1:10" ht="51" x14ac:dyDescent="0.2">
      <c r="A71" s="75">
        <v>54</v>
      </c>
      <c r="B71" s="62" t="str">
        <f>IFERROR(VLOOKUP(tblAmpules[[#This Row],[Item No.]],tblListDrugsMeds[],2,FALSE),"ITEM NO. NOT FOUND")</f>
        <v>Dantrolene Sodium 20 mg (with mannitol 3g)/vial (for reconstitution with 60 mL sterile water for injection) (IV)</v>
      </c>
      <c r="C71" s="63">
        <v>16.666666666666668</v>
      </c>
      <c r="D71" s="71"/>
      <c r="E71" s="71"/>
      <c r="F71" s="70"/>
      <c r="G71" s="70"/>
      <c r="H71" s="70"/>
      <c r="I71" s="70"/>
      <c r="J71" s="76"/>
    </row>
    <row r="72" spans="1:10" ht="25.5" x14ac:dyDescent="0.2">
      <c r="A72" s="75">
        <v>55</v>
      </c>
      <c r="B72" s="62" t="str">
        <f>IFERROR(VLOOKUP(tblAmpules[[#This Row],[Item No.]],tblListDrugsMeds[],2,FALSE),"ITEM NO. NOT FOUND")</f>
        <v>Deferoxamine mesilate powder, 500 mg vial (IM, IV infusion, SC)</v>
      </c>
      <c r="C72" s="63">
        <v>221.66666666666666</v>
      </c>
      <c r="D72" s="71"/>
      <c r="E72" s="71"/>
      <c r="F72" s="70"/>
      <c r="G72" s="70"/>
      <c r="H72" s="70"/>
      <c r="I72" s="70"/>
      <c r="J72" s="76"/>
    </row>
    <row r="73" spans="1:10" ht="25.5" x14ac:dyDescent="0.2">
      <c r="A73" s="75">
        <v>56</v>
      </c>
      <c r="B73" s="62" t="str">
        <f>IFERROR(VLOOKUP(tblAmpules[[#This Row],[Item No.]],tblListDrugsMeds[],2,FALSE),"ITEM NO. NOT FOUND")</f>
        <v>Dexamethasone sodium phoshate 4 mg/mL, 2 mL ampul/vial (IM, IV)</v>
      </c>
      <c r="C73" s="63">
        <v>10011</v>
      </c>
      <c r="D73" s="71"/>
      <c r="E73" s="71"/>
      <c r="F73" s="70"/>
      <c r="G73" s="70"/>
      <c r="H73" s="70"/>
      <c r="I73" s="70"/>
      <c r="J73" s="76"/>
    </row>
    <row r="74" spans="1:10" ht="25.5" x14ac:dyDescent="0.2">
      <c r="A74" s="75">
        <v>57</v>
      </c>
      <c r="B74" s="62" t="str">
        <f>IFERROR(VLOOKUP(tblAmpules[[#This Row],[Item No.]],tblListDrugsMeds[],2,FALSE),"ITEM NO. NOT FOUND")</f>
        <v>Dexamethasone sodium phoshate 5mg/mL, 1mL ampule (IM, IV)</v>
      </c>
      <c r="C74" s="63">
        <v>9058.3333333333339</v>
      </c>
      <c r="D74" s="71"/>
      <c r="E74" s="71"/>
      <c r="F74" s="70"/>
      <c r="G74" s="70"/>
      <c r="H74" s="70"/>
      <c r="I74" s="70"/>
      <c r="J74" s="76"/>
    </row>
    <row r="75" spans="1:10" ht="25.5" x14ac:dyDescent="0.2">
      <c r="A75" s="75">
        <v>58</v>
      </c>
      <c r="B75" s="62" t="str">
        <f>IFERROR(VLOOKUP(tblAmpules[[#This Row],[Item No.]],tblListDrugsMeds[],2,FALSE),"ITEM NO. NOT FOUND")</f>
        <v>Diazepam 5 mg/mL, 2 mL ampul (IM, IV) (With PDEA Permit)</v>
      </c>
      <c r="C75" s="63">
        <v>350.66666666666669</v>
      </c>
      <c r="D75" s="71"/>
      <c r="E75" s="71"/>
      <c r="F75" s="70"/>
      <c r="G75" s="70"/>
      <c r="H75" s="70"/>
      <c r="I75" s="70"/>
      <c r="J75" s="76"/>
    </row>
    <row r="76" spans="1:10" ht="25.5" x14ac:dyDescent="0.2">
      <c r="A76" s="75">
        <v>59</v>
      </c>
      <c r="B76" s="62" t="str">
        <f>IFERROR(VLOOKUP(tblAmpules[[#This Row],[Item No.]],tblListDrugsMeds[],2,FALSE),"ITEM NO. NOT FOUND")</f>
        <v>Digoxin 250 micrograms/mL, 2 mL ampul (IM, IV)</v>
      </c>
      <c r="C76" s="63">
        <v>82.083333333333329</v>
      </c>
      <c r="D76" s="71"/>
      <c r="E76" s="71"/>
      <c r="F76" s="70"/>
      <c r="G76" s="70"/>
      <c r="H76" s="70"/>
      <c r="I76" s="70"/>
      <c r="J76" s="76"/>
    </row>
    <row r="77" spans="1:10" ht="25.5" x14ac:dyDescent="0.2">
      <c r="A77" s="75">
        <v>60</v>
      </c>
      <c r="B77" s="62" t="str">
        <f>IFERROR(VLOOKUP(tblAmpules[[#This Row],[Item No.]],tblListDrugsMeds[],2,FALSE),"ITEM NO. NOT FOUND")</f>
        <v>Diphenhydramine Hydrochloride 50 mg/mL, 1 mL ampul (IM, IV)</v>
      </c>
      <c r="C77" s="63">
        <v>4973.25</v>
      </c>
      <c r="D77" s="71"/>
      <c r="E77" s="71"/>
      <c r="F77" s="70"/>
      <c r="G77" s="70"/>
      <c r="H77" s="70"/>
      <c r="I77" s="70"/>
      <c r="J77" s="76"/>
    </row>
    <row r="78" spans="1:10" ht="25.5" x14ac:dyDescent="0.2">
      <c r="A78" s="75">
        <v>61</v>
      </c>
      <c r="B78" s="62" t="str">
        <f>IFERROR(VLOOKUP(tblAmpules[[#This Row],[Item No.]],tblListDrugsMeds[],2,FALSE),"ITEM NO. NOT FOUND")</f>
        <v>Dobutamine Hydrochloride  50mg/mL, 5ml ampule (IV infusion)</v>
      </c>
      <c r="C78" s="63">
        <v>491.41666666666669</v>
      </c>
      <c r="D78" s="71"/>
      <c r="E78" s="71"/>
      <c r="F78" s="70"/>
      <c r="G78" s="70"/>
      <c r="H78" s="70"/>
      <c r="I78" s="70"/>
      <c r="J78" s="76"/>
    </row>
    <row r="79" spans="1:10" ht="25.5" x14ac:dyDescent="0.2">
      <c r="A79" s="75">
        <v>62</v>
      </c>
      <c r="B79" s="62" t="str">
        <f>IFERROR(VLOOKUP(tblAmpules[[#This Row],[Item No.]],tblListDrugsMeds[],2,FALSE),"ITEM NO. NOT FOUND")</f>
        <v>Docetaxel anhydrous 20 mg/0.5 mL, 0.5 mL vial (IV infusion)</v>
      </c>
      <c r="C79" s="63">
        <v>590</v>
      </c>
      <c r="D79" s="71"/>
      <c r="E79" s="71"/>
      <c r="F79" s="70"/>
      <c r="G79" s="70"/>
      <c r="H79" s="70"/>
      <c r="I79" s="70"/>
      <c r="J79" s="76"/>
    </row>
    <row r="80" spans="1:10" ht="25.5" x14ac:dyDescent="0.2">
      <c r="A80" s="75">
        <v>63</v>
      </c>
      <c r="B80" s="62" t="str">
        <f>IFERROR(VLOOKUP(tblAmpules[[#This Row],[Item No.]],tblListDrugsMeds[],2,FALSE),"ITEM NO. NOT FOUND")</f>
        <v>Docetaxel anhydrous 40 mg/mL, 2 mL vial (IV infusion)</v>
      </c>
      <c r="C80" s="63">
        <v>590</v>
      </c>
      <c r="D80" s="71"/>
      <c r="E80" s="71"/>
      <c r="F80" s="70"/>
      <c r="G80" s="70"/>
      <c r="H80" s="70"/>
      <c r="I80" s="70"/>
      <c r="J80" s="76"/>
    </row>
    <row r="81" spans="1:10" ht="25.5" x14ac:dyDescent="0.2">
      <c r="A81" s="75">
        <v>64</v>
      </c>
      <c r="B81" s="62" t="str">
        <f>IFERROR(VLOOKUP(tblAmpules[[#This Row],[Item No.]],tblListDrugsMeds[],2,FALSE),"ITEM NO. NOT FOUND")</f>
        <v>Dopamine Hydrochloride 40mg/mL 5mL vial/ampule (IV)</v>
      </c>
      <c r="C81" s="63">
        <v>672.66666666666663</v>
      </c>
      <c r="D81" s="71"/>
      <c r="E81" s="71"/>
      <c r="F81" s="70"/>
      <c r="G81" s="70"/>
      <c r="H81" s="70"/>
      <c r="I81" s="70"/>
      <c r="J81" s="76"/>
    </row>
    <row r="82" spans="1:10" ht="25.5" x14ac:dyDescent="0.2">
      <c r="A82" s="75">
        <v>65</v>
      </c>
      <c r="B82" s="62" t="str">
        <f>IFERROR(VLOOKUP(tblAmpules[[#This Row],[Item No.]],tblListDrugsMeds[],2,FALSE),"ITEM NO. NOT FOUND")</f>
        <v>Doxorubicin Hydrochloride powder, 10mg vial or 2mg/mL, 5mL vial (IV)</v>
      </c>
      <c r="C82" s="63">
        <v>158.41666666666666</v>
      </c>
      <c r="D82" s="71"/>
      <c r="E82" s="71"/>
      <c r="F82" s="70"/>
      <c r="G82" s="70"/>
      <c r="H82" s="70"/>
      <c r="I82" s="70"/>
      <c r="J82" s="76"/>
    </row>
    <row r="83" spans="1:10" ht="25.5" x14ac:dyDescent="0.2">
      <c r="A83" s="75">
        <v>66</v>
      </c>
      <c r="B83" s="62" t="str">
        <f>IFERROR(VLOOKUP(tblAmpules[[#This Row],[Item No.]],tblListDrugsMeds[],2,FALSE),"ITEM NO. NOT FOUND")</f>
        <v>Doxorubicin Hydrochloride powder, 50mg vial or 2mg/mL, 25mL vial (IV)</v>
      </c>
      <c r="C83" s="63">
        <v>551.66666666666663</v>
      </c>
      <c r="D83" s="71"/>
      <c r="E83" s="71"/>
      <c r="F83" s="70"/>
      <c r="G83" s="70"/>
      <c r="H83" s="70"/>
      <c r="I83" s="70"/>
      <c r="J83" s="76"/>
    </row>
    <row r="84" spans="1:10" ht="25.5" x14ac:dyDescent="0.2">
      <c r="A84" s="75">
        <v>67</v>
      </c>
      <c r="B84" s="62" t="str">
        <f>IFERROR(VLOOKUP(tblAmpules[[#This Row],[Item No.]],tblListDrugsMeds[],2,FALSE),"ITEM NO. NOT FOUND")</f>
        <v>Enoxaparin sodium 100mg/mL, 0.2mL pre-filled syringe (SC)</v>
      </c>
      <c r="C84" s="63">
        <v>213.16666666666666</v>
      </c>
      <c r="D84" s="71"/>
      <c r="E84" s="71"/>
      <c r="F84" s="70"/>
      <c r="G84" s="70"/>
      <c r="H84" s="70"/>
      <c r="I84" s="70"/>
      <c r="J84" s="76"/>
    </row>
    <row r="85" spans="1:10" ht="25.5" x14ac:dyDescent="0.2">
      <c r="A85" s="75">
        <v>68</v>
      </c>
      <c r="B85" s="62" t="str">
        <f>IFERROR(VLOOKUP(tblAmpules[[#This Row],[Item No.]],tblListDrugsMeds[],2,FALSE),"ITEM NO. NOT FOUND")</f>
        <v>Enoxaparin sodium 100mg/mL, 0.4mL pre-filled syringe (SC)</v>
      </c>
      <c r="C85" s="63">
        <v>3516.4166666666665</v>
      </c>
      <c r="D85" s="71"/>
      <c r="E85" s="71"/>
      <c r="F85" s="70"/>
      <c r="G85" s="70"/>
      <c r="H85" s="70"/>
      <c r="I85" s="70"/>
      <c r="J85" s="76"/>
    </row>
    <row r="86" spans="1:10" ht="25.5" x14ac:dyDescent="0.2">
      <c r="A86" s="75">
        <v>69</v>
      </c>
      <c r="B86" s="62" t="str">
        <f>IFERROR(VLOOKUP(tblAmpules[[#This Row],[Item No.]],tblListDrugsMeds[],2,FALSE),"ITEM NO. NOT FOUND")</f>
        <v>Enoxaparin sodium 100mg/mL, 0.6mL pre-filled syringe (SC)</v>
      </c>
      <c r="C86" s="63">
        <v>3080.3333333333335</v>
      </c>
      <c r="D86" s="71"/>
      <c r="E86" s="71"/>
      <c r="F86" s="70"/>
      <c r="G86" s="70"/>
      <c r="H86" s="70"/>
      <c r="I86" s="70"/>
      <c r="J86" s="76"/>
    </row>
    <row r="87" spans="1:10" ht="25.5" x14ac:dyDescent="0.2">
      <c r="A87" s="75">
        <v>70</v>
      </c>
      <c r="B87" s="62" t="str">
        <f>IFERROR(VLOOKUP(tblAmpules[[#This Row],[Item No.]],tblListDrugsMeds[],2,FALSE),"ITEM NO. NOT FOUND")</f>
        <v>Ephedrine sulfate 50 mg/mL, 1 mL ampul (IM, IV) (With PDEA Permit)</v>
      </c>
      <c r="C87" s="63">
        <v>500</v>
      </c>
      <c r="D87" s="71"/>
      <c r="E87" s="71"/>
      <c r="F87" s="70"/>
      <c r="G87" s="70"/>
      <c r="H87" s="70"/>
      <c r="I87" s="70"/>
      <c r="J87" s="76"/>
    </row>
    <row r="88" spans="1:10" ht="25.5" x14ac:dyDescent="0.2">
      <c r="A88" s="75">
        <v>71</v>
      </c>
      <c r="B88" s="62" t="str">
        <f>IFERROR(VLOOKUP(tblAmpules[[#This Row],[Item No.]],tblListDrugsMeds[],2,FALSE),"ITEM NO. NOT FOUND")</f>
        <v>Epinephrine Hydrochloride 1mg/mL, 1mL ampule (IV, IM, SC)</v>
      </c>
      <c r="C88" s="63">
        <v>7413.5</v>
      </c>
      <c r="D88" s="71"/>
      <c r="E88" s="71"/>
      <c r="F88" s="70"/>
      <c r="G88" s="70"/>
      <c r="H88" s="70"/>
      <c r="I88" s="70"/>
      <c r="J88" s="76"/>
    </row>
    <row r="89" spans="1:10" ht="25.5" x14ac:dyDescent="0.2">
      <c r="A89" s="75">
        <v>72</v>
      </c>
      <c r="B89" s="62" t="str">
        <f>IFERROR(VLOOKUP(tblAmpules[[#This Row],[Item No.]],tblListDrugsMeds[],2,FALSE),"ITEM NO. NOT FOUND")</f>
        <v>Epirubicin (as hydrochloride) powder, 50mg vial (IV)</v>
      </c>
      <c r="C89" s="63">
        <v>8.3333333333333339</v>
      </c>
      <c r="D89" s="71"/>
      <c r="E89" s="71"/>
      <c r="F89" s="70"/>
      <c r="G89" s="70"/>
      <c r="H89" s="70"/>
      <c r="I89" s="70"/>
      <c r="J89" s="76"/>
    </row>
    <row r="90" spans="1:10" ht="38.25" x14ac:dyDescent="0.2">
      <c r="A90" s="75">
        <v>73</v>
      </c>
      <c r="B90" s="62" t="str">
        <f>IFERROR(VLOOKUP(tblAmpules[[#This Row],[Item No.]],tblListDrugsMeds[],2,FALSE),"ITEM NO. NOT FOUND")</f>
        <v>Epoetin alfa (recombinant human erythropoetin) 10,000 IU/mL, pre‐filled syringe (IV, SC)</v>
      </c>
      <c r="C90" s="63">
        <v>26.833333333333332</v>
      </c>
      <c r="D90" s="71"/>
      <c r="E90" s="71"/>
      <c r="F90" s="70"/>
      <c r="G90" s="70"/>
      <c r="H90" s="70"/>
      <c r="I90" s="70"/>
      <c r="J90" s="76"/>
    </row>
    <row r="91" spans="1:10" ht="38.25" x14ac:dyDescent="0.2">
      <c r="A91" s="75">
        <v>74</v>
      </c>
      <c r="B91" s="62" t="str">
        <f>IFERROR(VLOOKUP(tblAmpules[[#This Row],[Item No.]],tblListDrugsMeds[],2,FALSE),"ITEM NO. NOT FOUND")</f>
        <v>Epoetin alfa (recombinant human erythropoetin) 4000 IU/0.4 mL, pre‐filled syringe (IV, SC)</v>
      </c>
      <c r="C91" s="63">
        <v>1286</v>
      </c>
      <c r="D91" s="71"/>
      <c r="E91" s="71"/>
      <c r="F91" s="70"/>
      <c r="G91" s="70"/>
      <c r="H91" s="70"/>
      <c r="I91" s="70"/>
      <c r="J91" s="76"/>
    </row>
    <row r="92" spans="1:10" ht="38.25" x14ac:dyDescent="0.2">
      <c r="A92" s="75">
        <v>75</v>
      </c>
      <c r="B92" s="62" t="str">
        <f>IFERROR(VLOOKUP(tblAmpules[[#This Row],[Item No.]],tblListDrugsMeds[],2,FALSE),"ITEM NO. NOT FOUND")</f>
        <v>Epoetin alfa (recombinant human erythropoietin) 2000 IU/0.5 mL, pre‐filled syringe (IV, SC)</v>
      </c>
      <c r="C92" s="63">
        <v>25.166666666666668</v>
      </c>
      <c r="D92" s="71"/>
      <c r="E92" s="71"/>
      <c r="F92" s="70"/>
      <c r="G92" s="70"/>
      <c r="H92" s="70"/>
      <c r="I92" s="70"/>
      <c r="J92" s="76"/>
    </row>
    <row r="93" spans="1:10" ht="38.25" x14ac:dyDescent="0.2">
      <c r="A93" s="75">
        <v>76</v>
      </c>
      <c r="B93" s="62" t="str">
        <f>IFERROR(VLOOKUP(tblAmpules[[#This Row],[Item No.]],tblListDrugsMeds[],2,FALSE),"ITEM NO. NOT FOUND")</f>
        <v>Epoetin Beta (recombinant erythropoietin) 2000 IU/0.3 mL, pre‐filled syringe with needle (IV, SC)</v>
      </c>
      <c r="C93" s="63">
        <v>25</v>
      </c>
      <c r="D93" s="71"/>
      <c r="E93" s="71"/>
      <c r="F93" s="70"/>
      <c r="G93" s="70"/>
      <c r="H93" s="70"/>
      <c r="I93" s="70"/>
      <c r="J93" s="76"/>
    </row>
    <row r="94" spans="1:10" ht="38.25" x14ac:dyDescent="0.2">
      <c r="A94" s="75">
        <v>77</v>
      </c>
      <c r="B94" s="62" t="str">
        <f>IFERROR(VLOOKUP(tblAmpules[[#This Row],[Item No.]],tblListDrugsMeds[],2,FALSE),"ITEM NO. NOT FOUND")</f>
        <v>Epoetin beta (recombinant  erythropoietin) 5000 IU/0.3 mL, pre‐filled syringe with needle (IV, SC)</v>
      </c>
      <c r="C94" s="63">
        <v>89.666666666666671</v>
      </c>
      <c r="D94" s="71"/>
      <c r="E94" s="71"/>
      <c r="F94" s="70"/>
      <c r="G94" s="70"/>
      <c r="H94" s="70"/>
      <c r="I94" s="70"/>
      <c r="J94" s="76"/>
    </row>
    <row r="95" spans="1:10" ht="25.5" x14ac:dyDescent="0.2">
      <c r="A95" s="75">
        <v>78</v>
      </c>
      <c r="B95" s="62" t="str">
        <f>IFERROR(VLOOKUP(tblAmpules[[#This Row],[Item No.]],tblListDrugsMeds[],2,FALSE),"ITEM NO. NOT FOUND")</f>
        <v>Ertapenem sodium 1gm powder vial (IM/IV)</v>
      </c>
      <c r="C95" s="63">
        <v>466.66666666666669</v>
      </c>
      <c r="D95" s="71"/>
      <c r="E95" s="71"/>
      <c r="F95" s="70"/>
      <c r="G95" s="70"/>
      <c r="H95" s="70"/>
      <c r="I95" s="70"/>
      <c r="J95" s="76"/>
    </row>
    <row r="96" spans="1:10" ht="25.5" x14ac:dyDescent="0.2">
      <c r="A96" s="75">
        <v>79</v>
      </c>
      <c r="B96" s="62" t="str">
        <f>IFERROR(VLOOKUP(tblAmpules[[#This Row],[Item No.]],tblListDrugsMeds[],2,FALSE),"ITEM NO. NOT FOUND")</f>
        <v>Esmolol Hydrochloride 10mg/mL, 10mL vial (IV)</v>
      </c>
      <c r="C96" s="63">
        <v>212.91666666666666</v>
      </c>
      <c r="D96" s="71"/>
      <c r="E96" s="71"/>
      <c r="F96" s="70"/>
      <c r="G96" s="70"/>
      <c r="H96" s="70"/>
      <c r="I96" s="70"/>
      <c r="J96" s="76"/>
    </row>
    <row r="97" spans="1:10" ht="25.5" x14ac:dyDescent="0.2">
      <c r="A97" s="75">
        <v>80</v>
      </c>
      <c r="B97" s="62" t="str">
        <f>IFERROR(VLOOKUP(tblAmpules[[#This Row],[Item No.]],tblListDrugsMeds[],2,FALSE),"ITEM NO. NOT FOUND")</f>
        <v>Etoposide 20mg/mL, 5mL ampule/vial (IV)</v>
      </c>
      <c r="C97" s="63">
        <v>400</v>
      </c>
      <c r="D97" s="71"/>
      <c r="E97" s="71"/>
      <c r="F97" s="70"/>
      <c r="G97" s="70"/>
      <c r="H97" s="70"/>
      <c r="I97" s="70"/>
      <c r="J97" s="76"/>
    </row>
    <row r="98" spans="1:10" ht="25.5" x14ac:dyDescent="0.2">
      <c r="A98" s="75">
        <v>81</v>
      </c>
      <c r="B98" s="62" t="str">
        <f>IFERROR(VLOOKUP(tblAmpules[[#This Row],[Item No.]],tblListDrugsMeds[],2,FALSE),"ITEM NO. NOT FOUND")</f>
        <v>Famotidine 20 mg powder/lyophilized powder for injection, ampule/vial (IV)</v>
      </c>
      <c r="C98" s="63">
        <v>284.16666666666669</v>
      </c>
      <c r="D98" s="71"/>
      <c r="E98" s="71"/>
      <c r="F98" s="70"/>
      <c r="G98" s="70"/>
      <c r="H98" s="70"/>
      <c r="I98" s="70"/>
      <c r="J98" s="76"/>
    </row>
    <row r="99" spans="1:10" ht="25.5" x14ac:dyDescent="0.2">
      <c r="A99" s="75">
        <v>82</v>
      </c>
      <c r="B99" s="62" t="str">
        <f>IFERROR(VLOOKUP(tblAmpules[[#This Row],[Item No.]],tblListDrugsMeds[],2,FALSE),"ITEM NO. NOT FOUND")</f>
        <v>Fentanyl citrate 50mcg/mL, 2mL amp (IV) (With PDEA Permit)</v>
      </c>
      <c r="C99" s="63">
        <v>5675</v>
      </c>
      <c r="D99" s="71"/>
      <c r="E99" s="71"/>
      <c r="F99" s="70"/>
      <c r="G99" s="70"/>
      <c r="H99" s="70"/>
      <c r="I99" s="70"/>
      <c r="J99" s="76"/>
    </row>
    <row r="100" spans="1:10" ht="25.5" x14ac:dyDescent="0.2">
      <c r="A100" s="75">
        <v>83</v>
      </c>
      <c r="B100" s="62" t="str">
        <f>IFERROR(VLOOKUP(tblAmpules[[#This Row],[Item No.]],tblListDrugsMeds[],2,FALSE),"ITEM NO. NOT FOUND")</f>
        <v>Filgrastim 150 micrograms/0.6 mL, vial (IV, SC)</v>
      </c>
      <c r="C100" s="63">
        <v>140</v>
      </c>
      <c r="D100" s="71"/>
      <c r="E100" s="71"/>
      <c r="F100" s="70"/>
      <c r="G100" s="70"/>
      <c r="H100" s="70"/>
      <c r="I100" s="70"/>
      <c r="J100" s="76"/>
    </row>
    <row r="101" spans="1:10" ht="25.5" x14ac:dyDescent="0.2">
      <c r="A101" s="75">
        <v>84</v>
      </c>
      <c r="B101" s="62" t="str">
        <f>IFERROR(VLOOKUP(tblAmpules[[#This Row],[Item No.]],tblListDrugsMeds[],2,FALSE),"ITEM NO. NOT FOUND")</f>
        <v>Filgrastim 300 micrograms/1.2 mL, vial (IV, SC)</v>
      </c>
      <c r="C101" s="63">
        <v>1127.4166666666667</v>
      </c>
      <c r="D101" s="71"/>
      <c r="E101" s="71"/>
      <c r="F101" s="70"/>
      <c r="G101" s="70"/>
      <c r="H101" s="70"/>
      <c r="I101" s="70"/>
      <c r="J101" s="76"/>
    </row>
    <row r="102" spans="1:10" ht="25.5" x14ac:dyDescent="0.2">
      <c r="A102" s="75">
        <v>85</v>
      </c>
      <c r="B102" s="62" t="str">
        <f>IFERROR(VLOOKUP(tblAmpules[[#This Row],[Item No.]],tblListDrugsMeds[],2,FALSE),"ITEM NO. NOT FOUND")</f>
        <v>Fluconazole 2mg/mL, 100mL vial (IV infusion)</v>
      </c>
      <c r="C102" s="63">
        <v>850</v>
      </c>
      <c r="D102" s="71"/>
      <c r="E102" s="71"/>
      <c r="F102" s="70"/>
      <c r="G102" s="70"/>
      <c r="H102" s="70"/>
      <c r="I102" s="70"/>
      <c r="J102" s="76"/>
    </row>
    <row r="103" spans="1:10" ht="38.25" x14ac:dyDescent="0.2">
      <c r="A103" s="75">
        <v>86</v>
      </c>
      <c r="B103" s="62" t="str">
        <f>IFERROR(VLOOKUP(tblAmpules[[#This Row],[Item No.]],tblListDrugsMeds[],2,FALSE),"ITEM NO. NOT FOUND")</f>
        <v>Flumazenil 100 micrograms/mL, 5 mL ampul (slow
IV, IV infusion)</v>
      </c>
      <c r="C103" s="63">
        <v>40.833333333333336</v>
      </c>
      <c r="D103" s="71"/>
      <c r="E103" s="71"/>
      <c r="F103" s="70"/>
      <c r="G103" s="70"/>
      <c r="H103" s="70"/>
      <c r="I103" s="70"/>
      <c r="J103" s="76"/>
    </row>
    <row r="104" spans="1:10" ht="25.5" x14ac:dyDescent="0.2">
      <c r="A104" s="75">
        <v>87</v>
      </c>
      <c r="B104" s="62" t="str">
        <f>IFERROR(VLOOKUP(tblAmpules[[#This Row],[Item No.]],tblListDrugsMeds[],2,FALSE),"ITEM NO. NOT FOUND")</f>
        <v>Fluphenazine (as decanoate) 25mg/mL, 1mL ampule (IM)</v>
      </c>
      <c r="C104" s="63">
        <v>20.75</v>
      </c>
      <c r="D104" s="71"/>
      <c r="E104" s="71"/>
      <c r="F104" s="70"/>
      <c r="G104" s="70"/>
      <c r="H104" s="70"/>
      <c r="I104" s="70"/>
      <c r="J104" s="76"/>
    </row>
    <row r="105" spans="1:10" ht="25.5" x14ac:dyDescent="0.2">
      <c r="A105" s="75">
        <v>88</v>
      </c>
      <c r="B105" s="62" t="str">
        <f>IFERROR(VLOOKUP(tblAmpules[[#This Row],[Item No.]],tblListDrugsMeds[],2,FALSE),"ITEM NO. NOT FOUND")</f>
        <v>Fluorescein (as sodium salt) 10% (100mg/mL), 5 mL ampul (IV)</v>
      </c>
      <c r="C105" s="63">
        <v>360</v>
      </c>
      <c r="D105" s="71"/>
      <c r="E105" s="71"/>
      <c r="F105" s="70"/>
      <c r="G105" s="70"/>
      <c r="H105" s="70"/>
      <c r="I105" s="70"/>
      <c r="J105" s="76"/>
    </row>
    <row r="106" spans="1:10" ht="25.5" x14ac:dyDescent="0.2">
      <c r="A106" s="75">
        <v>89</v>
      </c>
      <c r="B106" s="62" t="str">
        <f>IFERROR(VLOOKUP(tblAmpules[[#This Row],[Item No.]],tblListDrugsMeds[],2,FALSE),"ITEM NO. NOT FOUND")</f>
        <v>Fluorouracil 50 mg/mL, 10 mL ampul/vial (IV, IV infusion)</v>
      </c>
      <c r="C106" s="63">
        <v>1501.3333333333333</v>
      </c>
      <c r="D106" s="71"/>
      <c r="E106" s="71"/>
      <c r="F106" s="70"/>
      <c r="G106" s="70"/>
      <c r="H106" s="70"/>
      <c r="I106" s="70"/>
      <c r="J106" s="76"/>
    </row>
    <row r="107" spans="1:10" ht="25.5" x14ac:dyDescent="0.2">
      <c r="A107" s="75">
        <v>90</v>
      </c>
      <c r="B107" s="62" t="str">
        <f>IFERROR(VLOOKUP(tblAmpules[[#This Row],[Item No.]],tblListDrugsMeds[],2,FALSE),"ITEM NO. NOT FOUND")</f>
        <v>Fondaparinux sodium 2.5 mg/0.5 mL solution (IV, SC)</v>
      </c>
      <c r="C107" s="63">
        <v>10.833333333333334</v>
      </c>
      <c r="D107" s="71"/>
      <c r="E107" s="71"/>
      <c r="F107" s="70"/>
      <c r="G107" s="70"/>
      <c r="H107" s="70"/>
      <c r="I107" s="70"/>
      <c r="J107" s="76"/>
    </row>
    <row r="108" spans="1:10" ht="25.5" x14ac:dyDescent="0.2">
      <c r="A108" s="75">
        <v>91</v>
      </c>
      <c r="B108" s="62" t="str">
        <f>IFERROR(VLOOKUP(tblAmpules[[#This Row],[Item No.]],tblListDrugsMeds[],2,FALSE),"ITEM NO. NOT FOUND")</f>
        <v>Furosemide 10 mg/mL, 2 mL ampul (IM, IV)</v>
      </c>
      <c r="C108" s="63">
        <v>5008.333333333333</v>
      </c>
      <c r="D108" s="71"/>
      <c r="E108" s="71"/>
      <c r="F108" s="70"/>
      <c r="G108" s="70"/>
      <c r="H108" s="70"/>
      <c r="I108" s="70"/>
      <c r="J108" s="76"/>
    </row>
    <row r="109" spans="1:10" ht="25.5" x14ac:dyDescent="0.2">
      <c r="A109" s="75">
        <v>92</v>
      </c>
      <c r="B109" s="62" t="str">
        <f>IFERROR(VLOOKUP(tblAmpules[[#This Row],[Item No.]],tblListDrugsMeds[],2,FALSE),"ITEM NO. NOT FOUND")</f>
        <v>Ganciclovir sodium 500 mg vial (IV infusion)</v>
      </c>
      <c r="C109" s="63">
        <v>4.333333333333333</v>
      </c>
      <c r="D109" s="71"/>
      <c r="E109" s="71"/>
      <c r="F109" s="70"/>
      <c r="G109" s="70"/>
      <c r="H109" s="70"/>
      <c r="I109" s="70"/>
      <c r="J109" s="76"/>
    </row>
    <row r="110" spans="1:10" ht="25.5" x14ac:dyDescent="0.2">
      <c r="A110" s="75">
        <v>93</v>
      </c>
      <c r="B110" s="62" t="str">
        <f>IFERROR(VLOOKUP(tblAmpules[[#This Row],[Item No.]],tblListDrugsMeds[],2,FALSE),"ITEM NO. NOT FOUND")</f>
        <v>Gemcitabine Hydrochloride 1gm vial  (IV infusion)</v>
      </c>
      <c r="C110" s="63">
        <v>200.16666666666666</v>
      </c>
      <c r="D110" s="71"/>
      <c r="E110" s="71"/>
      <c r="F110" s="70"/>
      <c r="G110" s="70"/>
      <c r="H110" s="70"/>
      <c r="I110" s="70"/>
      <c r="J110" s="76"/>
    </row>
    <row r="111" spans="1:10" ht="25.5" x14ac:dyDescent="0.2">
      <c r="A111" s="75">
        <v>94</v>
      </c>
      <c r="B111" s="62" t="str">
        <f>IFERROR(VLOOKUP(tblAmpules[[#This Row],[Item No.]],tblListDrugsMeds[],2,FALSE),"ITEM NO. NOT FOUND")</f>
        <v>Gemcitabine Hydrochloride 200mg vial  (IV infusion)</v>
      </c>
      <c r="C111" s="63">
        <v>400</v>
      </c>
      <c r="D111" s="71"/>
      <c r="E111" s="71"/>
      <c r="F111" s="70"/>
      <c r="G111" s="70"/>
      <c r="H111" s="70"/>
      <c r="I111" s="70"/>
      <c r="J111" s="76"/>
    </row>
    <row r="112" spans="1:10" ht="25.5" x14ac:dyDescent="0.2">
      <c r="A112" s="75">
        <v>95</v>
      </c>
      <c r="B112" s="62" t="str">
        <f>IFERROR(VLOOKUP(tblAmpules[[#This Row],[Item No.]],tblListDrugsMeds[],2,FALSE),"ITEM NO. NOT FOUND")</f>
        <v>Gentamicin sulfate  40mg/mL, 2mL ampule/vial (IM, IV)</v>
      </c>
      <c r="C112" s="63">
        <v>1192</v>
      </c>
      <c r="D112" s="71"/>
      <c r="E112" s="71"/>
      <c r="F112" s="70"/>
      <c r="G112" s="70"/>
      <c r="H112" s="70"/>
      <c r="I112" s="70"/>
      <c r="J112" s="76"/>
    </row>
    <row r="113" spans="1:10" x14ac:dyDescent="0.2">
      <c r="A113" s="75">
        <v>96</v>
      </c>
      <c r="B113" s="62" t="str">
        <f>IFERROR(VLOOKUP(tblAmpules[[#This Row],[Item No.]],tblListDrugsMeds[],2,FALSE),"ITEM NO. NOT FOUND")</f>
        <v>Glucose (dextrose) 50%,  50mL vial (IV)</v>
      </c>
      <c r="C113" s="63">
        <v>1885.8333333333333</v>
      </c>
      <c r="D113" s="71"/>
      <c r="E113" s="71"/>
      <c r="F113" s="70"/>
      <c r="G113" s="70"/>
      <c r="H113" s="70"/>
      <c r="I113" s="70"/>
      <c r="J113" s="76"/>
    </row>
    <row r="114" spans="1:10" ht="25.5" x14ac:dyDescent="0.2">
      <c r="A114" s="75">
        <v>97</v>
      </c>
      <c r="B114" s="62" t="str">
        <f>IFERROR(VLOOKUP(tblAmpules[[#This Row],[Item No.]],tblListDrugsMeds[],2,FALSE),"ITEM NO. NOT FOUND")</f>
        <v>Glyceryl trinitrate (nitroglycerin) 1mg/mL, 10mL ampule (IV infusion)</v>
      </c>
      <c r="C114" s="63">
        <v>452.5</v>
      </c>
      <c r="D114" s="71"/>
      <c r="E114" s="71"/>
      <c r="F114" s="70"/>
      <c r="G114" s="70"/>
      <c r="H114" s="70"/>
      <c r="I114" s="70"/>
      <c r="J114" s="76"/>
    </row>
    <row r="115" spans="1:10" ht="25.5" x14ac:dyDescent="0.2">
      <c r="A115" s="75">
        <v>98</v>
      </c>
      <c r="B115" s="62" t="str">
        <f>IFERROR(VLOOKUP(tblAmpules[[#This Row],[Item No.]],tblListDrugsMeds[],2,FALSE),"ITEM NO. NOT FOUND")</f>
        <v>Goserelin acetate 10.8mg depot solution pre-filled syringe (SC)</v>
      </c>
      <c r="C115" s="63">
        <v>1.25</v>
      </c>
      <c r="D115" s="71"/>
      <c r="E115" s="71"/>
      <c r="F115" s="70"/>
      <c r="G115" s="70"/>
      <c r="H115" s="70"/>
      <c r="I115" s="70"/>
      <c r="J115" s="76"/>
    </row>
    <row r="116" spans="1:10" ht="25.5" x14ac:dyDescent="0.2">
      <c r="A116" s="75">
        <v>99</v>
      </c>
      <c r="B116" s="62" t="str">
        <f>IFERROR(VLOOKUP(tblAmpules[[#This Row],[Item No.]],tblListDrugsMeds[],2,FALSE),"ITEM NO. NOT FOUND")</f>
        <v>Goserelin acetate 3.6mg depot solution, pre-filled syringe (SC)</v>
      </c>
      <c r="C116" s="63">
        <v>1.25</v>
      </c>
      <c r="D116" s="71"/>
      <c r="E116" s="71"/>
      <c r="F116" s="70"/>
      <c r="G116" s="70"/>
      <c r="H116" s="70"/>
      <c r="I116" s="70"/>
      <c r="J116" s="76"/>
    </row>
    <row r="117" spans="1:10" x14ac:dyDescent="0.2">
      <c r="A117" s="75">
        <v>100</v>
      </c>
      <c r="B117" s="62" t="str">
        <f>IFERROR(VLOOKUP(tblAmpules[[#This Row],[Item No.]],tblListDrugsMeds[],2,FALSE),"ITEM NO. NOT FOUND")</f>
        <v>Haloperidol 5 mg/mL, 1 mL ampul (IM)</v>
      </c>
      <c r="C117" s="63">
        <v>35.416666666666664</v>
      </c>
      <c r="D117" s="71"/>
      <c r="E117" s="71"/>
      <c r="F117" s="70"/>
      <c r="G117" s="70"/>
      <c r="H117" s="70"/>
      <c r="I117" s="70"/>
      <c r="J117" s="76"/>
    </row>
    <row r="118" spans="1:10" ht="38.25" x14ac:dyDescent="0.2">
      <c r="A118" s="75">
        <v>101</v>
      </c>
      <c r="B118" s="62" t="str">
        <f>IFERROR(VLOOKUP(tblAmpules[[#This Row],[Item No.]],tblListDrugsMeds[],2,FALSE),"ITEM NO. NOT FOUND")</f>
        <v>Heparin sodium unfractionated 1,000 iu/mL, 5mL vial (IV infusion, SC) (bovine origin)</v>
      </c>
      <c r="C118" s="63">
        <v>954.16666666666663</v>
      </c>
      <c r="D118" s="71"/>
      <c r="E118" s="71"/>
      <c r="F118" s="70"/>
      <c r="G118" s="70"/>
      <c r="H118" s="70"/>
      <c r="I118" s="70"/>
      <c r="J118" s="76"/>
    </row>
    <row r="119" spans="1:10" ht="38.25" x14ac:dyDescent="0.2">
      <c r="A119" s="75">
        <v>102</v>
      </c>
      <c r="B119" s="62" t="str">
        <f>IFERROR(VLOOKUP(tblAmpules[[#This Row],[Item No.]],tblListDrugsMeds[],2,FALSE),"ITEM NO. NOT FOUND")</f>
        <v>Heparin sodium unfractionated 5000 IU/mL, 5 mL vial (IV infusion, SC) (bovine origin)</v>
      </c>
      <c r="C119" s="63">
        <v>352.5</v>
      </c>
      <c r="D119" s="71"/>
      <c r="E119" s="71"/>
      <c r="F119" s="70"/>
      <c r="G119" s="70"/>
      <c r="H119" s="70"/>
      <c r="I119" s="70"/>
      <c r="J119" s="76"/>
    </row>
    <row r="120" spans="1:10" ht="38.25" x14ac:dyDescent="0.2">
      <c r="A120" s="75">
        <v>103</v>
      </c>
      <c r="B120" s="62" t="str">
        <f>IFERROR(VLOOKUP(tblAmpules[[#This Row],[Item No.]],tblListDrugsMeds[],2,FALSE),"ITEM NO. NOT FOUND")</f>
        <v>Human recombinant tissue type plasminogen activator (alteplase) 50 mg powder for I.V. infusion</v>
      </c>
      <c r="C120" s="63">
        <v>5.833333333333333</v>
      </c>
      <c r="D120" s="71"/>
      <c r="E120" s="71"/>
      <c r="F120" s="70"/>
      <c r="G120" s="70"/>
      <c r="H120" s="70"/>
      <c r="I120" s="70"/>
      <c r="J120" s="76"/>
    </row>
    <row r="121" spans="1:10" ht="25.5" x14ac:dyDescent="0.2">
      <c r="A121" s="75">
        <v>104</v>
      </c>
      <c r="B121" s="62" t="str">
        <f>IFERROR(VLOOKUP(tblAmpules[[#This Row],[Item No.]],tblListDrugsMeds[],2,FALSE),"ITEM NO. NOT FOUND")</f>
        <v>Hydralazine Hydrochloride 20 mg/mL, 1 mL ampul (IM, IV)</v>
      </c>
      <c r="C121" s="63">
        <v>32.5</v>
      </c>
      <c r="D121" s="71"/>
      <c r="E121" s="71"/>
      <c r="F121" s="70"/>
      <c r="G121" s="70"/>
      <c r="H121" s="70"/>
      <c r="I121" s="70"/>
      <c r="J121" s="76"/>
    </row>
    <row r="122" spans="1:10" ht="38.25" x14ac:dyDescent="0.2">
      <c r="A122" s="75">
        <v>105</v>
      </c>
      <c r="B122" s="62" t="str">
        <f>IFERROR(VLOOKUP(tblAmpules[[#This Row],[Item No.]],tblListDrugsMeds[],2,FALSE),"ITEM NO. NOT FOUND")</f>
        <v>Hydrocortisone sodium succinate 50mg/mL, 2mL  vial or 100mg powder vial  (IV)</v>
      </c>
      <c r="C122" s="63">
        <v>1154.5</v>
      </c>
      <c r="D122" s="71"/>
      <c r="E122" s="71"/>
      <c r="F122" s="70"/>
      <c r="G122" s="70"/>
      <c r="H122" s="70"/>
      <c r="I122" s="70"/>
      <c r="J122" s="76"/>
    </row>
    <row r="123" spans="1:10" ht="38.25" x14ac:dyDescent="0.2">
      <c r="A123" s="75">
        <v>106</v>
      </c>
      <c r="B123" s="62" t="str">
        <f>IFERROR(VLOOKUP(tblAmpules[[#This Row],[Item No.]],tblListDrugsMeds[],2,FALSE),"ITEM NO. NOT FOUND")</f>
        <v>Hydrocortisone sodium succinate 125 mg/mL, 2 mL vial (IV) or 250 mg powder vial (IV)</v>
      </c>
      <c r="C123" s="63">
        <v>479.16666666666669</v>
      </c>
      <c r="D123" s="71"/>
      <c r="E123" s="71"/>
      <c r="F123" s="70"/>
      <c r="G123" s="70"/>
      <c r="H123" s="70"/>
      <c r="I123" s="70"/>
      <c r="J123" s="76"/>
    </row>
    <row r="124" spans="1:10" ht="25.5" x14ac:dyDescent="0.2">
      <c r="A124" s="75">
        <v>107</v>
      </c>
      <c r="B124" s="62" t="str">
        <f>IFERROR(VLOOKUP(tblAmpules[[#This Row],[Item No.]],tblListDrugsMeds[],2,FALSE),"ITEM NO. NOT FOUND")</f>
        <v>Hyoscine-n-butylbromide 20mg/mL, 1mL ampule  (IM, IV, SC)</v>
      </c>
      <c r="C124" s="63">
        <v>458.33333333333331</v>
      </c>
      <c r="D124" s="71"/>
      <c r="E124" s="71"/>
      <c r="F124" s="70"/>
      <c r="G124" s="70"/>
      <c r="H124" s="70"/>
      <c r="I124" s="70"/>
      <c r="J124" s="76"/>
    </row>
    <row r="125" spans="1:10" ht="25.5" x14ac:dyDescent="0.2">
      <c r="A125" s="75">
        <v>108</v>
      </c>
      <c r="B125" s="62" t="str">
        <f>IFERROR(VLOOKUP(tblAmpules[[#This Row],[Item No.]],tblListDrugsMeds[],2,FALSE),"ITEM NO. NOT FOUND")</f>
        <v>Ifosfamide powder,  2gms vial (IV infusion)</v>
      </c>
      <c r="C125" s="63">
        <v>375</v>
      </c>
      <c r="D125" s="71"/>
      <c r="E125" s="71"/>
      <c r="F125" s="70"/>
      <c r="G125" s="70"/>
      <c r="H125" s="70"/>
      <c r="I125" s="70"/>
      <c r="J125" s="76"/>
    </row>
    <row r="126" spans="1:10" x14ac:dyDescent="0.2">
      <c r="A126" s="75">
        <v>109</v>
      </c>
      <c r="B126" s="62" t="str">
        <f>IFERROR(VLOOKUP(tblAmpules[[#This Row],[Item No.]],tblListDrugsMeds[],2,FALSE),"ITEM NO. NOT FOUND")</f>
        <v>Ifosfamide powder, 1g vial (IV infusion)</v>
      </c>
      <c r="C126" s="63">
        <v>375</v>
      </c>
      <c r="D126" s="71"/>
      <c r="E126" s="71"/>
      <c r="F126" s="70"/>
      <c r="G126" s="70"/>
      <c r="H126" s="70"/>
      <c r="I126" s="70"/>
      <c r="J126" s="76"/>
    </row>
    <row r="127" spans="1:10" ht="38.25" x14ac:dyDescent="0.2">
      <c r="A127" s="75">
        <v>110</v>
      </c>
      <c r="B127" s="62" t="str">
        <f>IFERROR(VLOOKUP(tblAmpules[[#This Row],[Item No.]],tblListDrugsMeds[],2,FALSE),"ITEM NO. NOT FOUND")</f>
        <v>Insulin, regular( recombinant DNA human) 100 IU/mL, 10mL vial (SC, IV/IM)</v>
      </c>
      <c r="C127" s="63">
        <v>143</v>
      </c>
      <c r="D127" s="71"/>
      <c r="E127" s="71"/>
      <c r="F127" s="70"/>
      <c r="G127" s="70"/>
      <c r="H127" s="70"/>
      <c r="I127" s="70"/>
      <c r="J127" s="76"/>
    </row>
    <row r="128" spans="1:10" ht="51" x14ac:dyDescent="0.2">
      <c r="A128" s="75">
        <v>111</v>
      </c>
      <c r="B128" s="62" t="str">
        <f>IFERROR(VLOOKUP(tblAmpules[[#This Row],[Item No.]],tblListDrugsMeds[],2,FALSE),"ITEM NO. NOT FOUND")</f>
        <v>Insulin, Biphasic Isophane Human 70/30 (recombinant DNA) 70% isophane suspension + 30% soluble insulin in 100 IU/mL, 10 mL vial (SC)</v>
      </c>
      <c r="C128" s="63">
        <v>193.58333333333334</v>
      </c>
      <c r="D128" s="71"/>
      <c r="E128" s="71"/>
      <c r="F128" s="70"/>
      <c r="G128" s="70"/>
      <c r="H128" s="70"/>
      <c r="I128" s="70"/>
      <c r="J128" s="76"/>
    </row>
    <row r="129" spans="1:10" ht="25.5" x14ac:dyDescent="0.2">
      <c r="A129" s="75">
        <v>112</v>
      </c>
      <c r="B129" s="62" t="str">
        <f>IFERROR(VLOOKUP(tblAmpules[[#This Row],[Item No.]],tblListDrugsMeds[],2,FALSE),"ITEM NO. NOT FOUND")</f>
        <v>Isophane Insulin Human (recombinant DNA)  100 IU/mL, 10 mL vial (SC)</v>
      </c>
      <c r="C129" s="63">
        <v>192.83333333333334</v>
      </c>
      <c r="D129" s="71"/>
      <c r="E129" s="71"/>
      <c r="F129" s="70"/>
      <c r="G129" s="70"/>
      <c r="H129" s="70"/>
      <c r="I129" s="70"/>
      <c r="J129" s="76"/>
    </row>
    <row r="130" spans="1:10" ht="25.5" x14ac:dyDescent="0.2">
      <c r="A130" s="75">
        <v>113</v>
      </c>
      <c r="B130" s="62" t="str">
        <f>IFERROR(VLOOKUP(tblAmpules[[#This Row],[Item No.]],tblListDrugsMeds[],2,FALSE),"ITEM NO. NOT FOUND")</f>
        <v>Isosorbide dinitrate 1mg/ml, 10mL ampule (IV)</v>
      </c>
      <c r="C130" s="63">
        <v>147.5</v>
      </c>
      <c r="D130" s="71"/>
      <c r="E130" s="71"/>
      <c r="F130" s="70"/>
      <c r="G130" s="70"/>
      <c r="H130" s="70"/>
      <c r="I130" s="70"/>
      <c r="J130" s="76"/>
    </row>
    <row r="131" spans="1:10" ht="25.5" x14ac:dyDescent="0.2">
      <c r="A131" s="75">
        <v>114</v>
      </c>
      <c r="B131" s="62" t="str">
        <f>IFERROR(VLOOKUP(tblAmpules[[#This Row],[Item No.]],tblListDrugsMeds[],2,FALSE),"ITEM NO. NOT FOUND")</f>
        <v>Irinotecan Hydrochloride 100 mg/5 mL concentrate, vial (IV infusion)</v>
      </c>
      <c r="C131" s="63">
        <v>258.33333333333331</v>
      </c>
      <c r="D131" s="71"/>
      <c r="E131" s="71"/>
      <c r="F131" s="70"/>
      <c r="G131" s="70"/>
      <c r="H131" s="70"/>
      <c r="I131" s="70"/>
      <c r="J131" s="76"/>
    </row>
    <row r="132" spans="1:10" ht="25.5" x14ac:dyDescent="0.2">
      <c r="A132" s="75">
        <v>115</v>
      </c>
      <c r="B132" s="62" t="str">
        <f>IFERROR(VLOOKUP(tblAmpules[[#This Row],[Item No.]],tblListDrugsMeds[],2,FALSE),"ITEM NO. NOT FOUND")</f>
        <v>Iron sucrose 20mg/mL, 5mL ampule (IV, IV infusion)</v>
      </c>
      <c r="C132" s="63">
        <v>573.41666666666663</v>
      </c>
      <c r="D132" s="71"/>
      <c r="E132" s="71"/>
      <c r="F132" s="70"/>
      <c r="G132" s="70"/>
      <c r="H132" s="70"/>
      <c r="I132" s="70"/>
      <c r="J132" s="76"/>
    </row>
    <row r="133" spans="1:10" ht="25.5" x14ac:dyDescent="0.2">
      <c r="A133" s="75">
        <v>116</v>
      </c>
      <c r="B133" s="62" t="str">
        <f>IFERROR(VLOOKUP(tblAmpules[[#This Row],[Item No.]],tblListDrugsMeds[],2,FALSE),"ITEM NO. NOT FOUND")</f>
        <v>Isoxsuprine hydrochloride 5 mg/mL, 2 mL ampul (IM, IV infusion)</v>
      </c>
      <c r="C133" s="63">
        <v>13.333333333333334</v>
      </c>
      <c r="D133" s="71"/>
      <c r="E133" s="71"/>
      <c r="F133" s="70"/>
      <c r="G133" s="70"/>
      <c r="H133" s="70"/>
      <c r="I133" s="70"/>
      <c r="J133" s="76"/>
    </row>
    <row r="134" spans="1:10" ht="25.5" x14ac:dyDescent="0.2">
      <c r="A134" s="75">
        <v>117</v>
      </c>
      <c r="B134" s="62" t="str">
        <f>IFERROR(VLOOKUP(tblAmpules[[#This Row],[Item No.]],tblListDrugsMeds[],2,FALSE),"ITEM NO. NOT FOUND")</f>
        <v>Ketamine hydrochloride 50 mg/mL, 10 mL vial (IM, IV) (With PDEA Permit)</v>
      </c>
      <c r="C134" s="63">
        <v>65</v>
      </c>
      <c r="D134" s="71"/>
      <c r="E134" s="71"/>
      <c r="F134" s="70"/>
      <c r="G134" s="70"/>
      <c r="H134" s="70"/>
      <c r="I134" s="70"/>
      <c r="J134" s="76"/>
    </row>
    <row r="135" spans="1:10" ht="25.5" x14ac:dyDescent="0.2">
      <c r="A135" s="75">
        <v>118</v>
      </c>
      <c r="B135" s="62" t="str">
        <f>IFERROR(VLOOKUP(tblAmpules[[#This Row],[Item No.]],tblListDrugsMeds[],2,FALSE),"ITEM NO. NOT FOUND")</f>
        <v>Ketorolac tromethamol 30 mg/mL, 1 mL ampul (IM, IV)</v>
      </c>
      <c r="C135" s="63">
        <v>4610</v>
      </c>
      <c r="D135" s="71"/>
      <c r="E135" s="71"/>
      <c r="F135" s="70"/>
      <c r="G135" s="70"/>
      <c r="H135" s="70"/>
      <c r="I135" s="70"/>
      <c r="J135" s="76"/>
    </row>
    <row r="136" spans="1:10" ht="38.25" x14ac:dyDescent="0.2">
      <c r="A136" s="75">
        <v>119</v>
      </c>
      <c r="B136" s="62" t="str">
        <f>IFERROR(VLOOKUP(tblAmpules[[#This Row],[Item No.]],tblListDrugsMeds[],2,FALSE),"ITEM NO. NOT FOUND")</f>
        <v>Leuproreline (as acetate) powder, 3.75mg single dose with syringe (IM, SC)</v>
      </c>
      <c r="C136" s="63">
        <v>3</v>
      </c>
      <c r="D136" s="71"/>
      <c r="E136" s="71"/>
      <c r="F136" s="70"/>
      <c r="G136" s="70"/>
      <c r="H136" s="70"/>
      <c r="I136" s="70"/>
      <c r="J136" s="76"/>
    </row>
    <row r="137" spans="1:10" ht="38.25" x14ac:dyDescent="0.2">
      <c r="A137" s="75">
        <v>120</v>
      </c>
      <c r="B137" s="62" t="str">
        <f>IFERROR(VLOOKUP(tblAmpules[[#This Row],[Item No.]],tblListDrugsMeds[],2,FALSE),"ITEM NO. NOT FOUND")</f>
        <v>Levetiracetam 500 mg/5 mL (100 mg/mL) concentrate solution for IV infusion, 5 mL vial</v>
      </c>
      <c r="C137" s="63">
        <v>266.66666666666669</v>
      </c>
      <c r="D137" s="71"/>
      <c r="E137" s="71"/>
      <c r="F137" s="70"/>
      <c r="G137" s="70"/>
      <c r="H137" s="70"/>
      <c r="I137" s="70"/>
      <c r="J137" s="76"/>
    </row>
    <row r="138" spans="1:10" ht="38.25" x14ac:dyDescent="0.2">
      <c r="A138" s="75">
        <v>121</v>
      </c>
      <c r="B138" s="62" t="str">
        <f>IFERROR(VLOOKUP(tblAmpules[[#This Row],[Item No.]],tblListDrugsMeds[],2,FALSE),"ITEM NO. NOT FOUND")</f>
        <v>Levobupivacaine 5 mg/mL solution for injection, 10 mL ampule (Epidural/local infiltration)</v>
      </c>
      <c r="C138" s="63">
        <v>400.83333333333331</v>
      </c>
      <c r="D138" s="71"/>
      <c r="E138" s="71"/>
      <c r="F138" s="70"/>
      <c r="G138" s="70"/>
      <c r="H138" s="70"/>
      <c r="I138" s="70"/>
      <c r="J138" s="76"/>
    </row>
    <row r="139" spans="1:10" ht="25.5" x14ac:dyDescent="0.2">
      <c r="A139" s="75">
        <v>122</v>
      </c>
      <c r="B139" s="62" t="str">
        <f>IFERROR(VLOOKUP(tblAmpules[[#This Row],[Item No.]],tblListDrugsMeds[],2,FALSE),"ITEM NO. NOT FOUND")</f>
        <v xml:space="preserve">Levofloxacin 5 mg/mL solution for IV infusion, 100mL vial  </v>
      </c>
      <c r="C139" s="63">
        <v>442.08333333333331</v>
      </c>
      <c r="D139" s="71"/>
      <c r="E139" s="71"/>
      <c r="F139" s="70"/>
      <c r="G139" s="70"/>
      <c r="H139" s="70"/>
      <c r="I139" s="70"/>
      <c r="J139" s="76"/>
    </row>
    <row r="140" spans="1:10" ht="25.5" x14ac:dyDescent="0.2">
      <c r="A140" s="75">
        <v>123</v>
      </c>
      <c r="B140" s="62" t="str">
        <f>IFERROR(VLOOKUP(tblAmpules[[#This Row],[Item No.]],tblListDrugsMeds[],2,FALSE),"ITEM NO. NOT FOUND")</f>
        <v>Lidocaine Hydrochloride 2%, 5mL ampule/vial (IM/IV)</v>
      </c>
      <c r="C140" s="63">
        <v>7122.833333333333</v>
      </c>
      <c r="D140" s="71"/>
      <c r="E140" s="71"/>
      <c r="F140" s="70"/>
      <c r="G140" s="70"/>
      <c r="H140" s="70"/>
      <c r="I140" s="70"/>
      <c r="J140" s="76"/>
    </row>
    <row r="141" spans="1:10" ht="25.5" x14ac:dyDescent="0.2">
      <c r="A141" s="75">
        <v>124</v>
      </c>
      <c r="B141" s="62" t="str">
        <f>IFERROR(VLOOKUP(tblAmpules[[#This Row],[Item No.]],tblListDrugsMeds[],2,FALSE),"ITEM NO. NOT FOUND")</f>
        <v>Lidocaine Hydrochloride 2%, 50mL ampule/vial (IM, IV)</v>
      </c>
      <c r="C141" s="63">
        <v>1281.8333333333333</v>
      </c>
      <c r="D141" s="71"/>
      <c r="E141" s="71"/>
      <c r="F141" s="70"/>
      <c r="G141" s="70"/>
      <c r="H141" s="70"/>
      <c r="I141" s="70"/>
      <c r="J141" s="76"/>
    </row>
    <row r="142" spans="1:10" ht="38.25" x14ac:dyDescent="0.2">
      <c r="A142" s="75">
        <v>125</v>
      </c>
      <c r="B142" s="62" t="str">
        <f>IFERROR(VLOOKUP(tblAmpules[[#This Row],[Item No.]],tblListDrugsMeds[],2,FALSE),"ITEM NO. NOT FOUND")</f>
        <v>Lidocaine Hydrochloride 2%, 1.8 mL carpule (with epinephrine) (local infiltration)</v>
      </c>
      <c r="C142" s="63">
        <v>150.41666666666666</v>
      </c>
      <c r="D142" s="71"/>
      <c r="E142" s="71"/>
      <c r="F142" s="70"/>
      <c r="G142" s="70"/>
      <c r="H142" s="70"/>
      <c r="I142" s="70"/>
      <c r="J142" s="76"/>
    </row>
    <row r="143" spans="1:10" ht="25.5" x14ac:dyDescent="0.2">
      <c r="A143" s="75">
        <v>126</v>
      </c>
      <c r="B143" s="62" t="str">
        <f>IFERROR(VLOOKUP(tblAmpules[[#This Row],[Item No.]],tblListDrugsMeds[],2,FALSE),"ITEM NO. NOT FOUND")</f>
        <v>Linezolid 2 mg/mL (600 mg/300 mL), solution for infusion (IV)</v>
      </c>
      <c r="C143" s="63">
        <v>36.666666666666664</v>
      </c>
      <c r="D143" s="71"/>
      <c r="E143" s="71"/>
      <c r="F143" s="70"/>
      <c r="G143" s="70"/>
      <c r="H143" s="70"/>
      <c r="I143" s="70"/>
      <c r="J143" s="76"/>
    </row>
    <row r="144" spans="1:10" ht="25.5" x14ac:dyDescent="0.2">
      <c r="A144" s="75">
        <v>127</v>
      </c>
      <c r="B144" s="62" t="str">
        <f>IFERROR(VLOOKUP(tblAmpules[[#This Row],[Item No.]],tblListDrugsMeds[],2,FALSE),"ITEM NO. NOT FOUND")</f>
        <v>Magnesium sulfate heptahydrate 250mg/mL, 20mL vial (IV)</v>
      </c>
      <c r="C144" s="63">
        <v>1290.4166666666667</v>
      </c>
      <c r="D144" s="71"/>
      <c r="E144" s="71"/>
      <c r="F144" s="70"/>
      <c r="G144" s="70"/>
      <c r="H144" s="70"/>
      <c r="I144" s="70"/>
      <c r="J144" s="76"/>
    </row>
    <row r="145" spans="1:10" ht="25.5" x14ac:dyDescent="0.2">
      <c r="A145" s="75">
        <v>128</v>
      </c>
      <c r="B145" s="62" t="str">
        <f>IFERROR(VLOOKUP(tblAmpules[[#This Row],[Item No.]],tblListDrugsMeds[],2,FALSE),"ITEM NO. NOT FOUND")</f>
        <v>Meropenem trihydrate 1g powder vial (IV)</v>
      </c>
      <c r="C145" s="63">
        <v>2156.25</v>
      </c>
      <c r="D145" s="71"/>
      <c r="E145" s="71"/>
      <c r="F145" s="70"/>
      <c r="G145" s="70"/>
      <c r="H145" s="70"/>
      <c r="I145" s="70"/>
      <c r="J145" s="76"/>
    </row>
    <row r="146" spans="1:10" ht="25.5" x14ac:dyDescent="0.2">
      <c r="A146" s="75">
        <v>129</v>
      </c>
      <c r="B146" s="62" t="str">
        <f>IFERROR(VLOOKUP(tblAmpules[[#This Row],[Item No.]],tblListDrugsMeds[],2,FALSE),"ITEM NO. NOT FOUND")</f>
        <v>Meropenem trihydrate 500mg powder vial (IV)</v>
      </c>
      <c r="C146" s="63">
        <v>2624.9166666666665</v>
      </c>
      <c r="D146" s="71"/>
      <c r="E146" s="71"/>
      <c r="F146" s="70"/>
      <c r="G146" s="70"/>
      <c r="H146" s="70"/>
      <c r="I146" s="70"/>
      <c r="J146" s="76"/>
    </row>
    <row r="147" spans="1:10" ht="38.25" x14ac:dyDescent="0.2">
      <c r="A147" s="75">
        <v>130</v>
      </c>
      <c r="B147" s="62" t="str">
        <f>IFERROR(VLOOKUP(tblAmpules[[#This Row],[Item No.]],tblListDrugsMeds[],2,FALSE),"ITEM NO. NOT FOUND")</f>
        <v>Mesna (sodium-2mercapto ethanesulphonate) 100mg/mL, 4mL ampule (IV)</v>
      </c>
      <c r="C147" s="63">
        <v>700</v>
      </c>
      <c r="D147" s="71"/>
      <c r="E147" s="71"/>
      <c r="F147" s="70"/>
      <c r="G147" s="70"/>
      <c r="H147" s="70"/>
      <c r="I147" s="70"/>
      <c r="J147" s="76"/>
    </row>
    <row r="148" spans="1:10" ht="38.25" x14ac:dyDescent="0.2">
      <c r="A148" s="75">
        <v>131</v>
      </c>
      <c r="B148" s="62" t="str">
        <f>IFERROR(VLOOKUP(tblAmpules[[#This Row],[Item No.]],tblListDrugsMeds[],2,FALSE),"ITEM NO. NOT FOUND")</f>
        <v>Methotrexate 25 mg/mL, 2 mL ampul/vial (IM, IV, Intrathecal) (as base)</v>
      </c>
      <c r="C148" s="63">
        <v>680.83333333333337</v>
      </c>
      <c r="D148" s="71"/>
      <c r="E148" s="71"/>
      <c r="F148" s="70"/>
      <c r="G148" s="70"/>
      <c r="H148" s="70"/>
      <c r="I148" s="70"/>
      <c r="J148" s="76"/>
    </row>
    <row r="149" spans="1:10" ht="38.25" x14ac:dyDescent="0.2">
      <c r="A149" s="75">
        <v>132</v>
      </c>
      <c r="B149" s="62" t="str">
        <f>IFERROR(VLOOKUP(tblAmpules[[#This Row],[Item No.]],tblListDrugsMeds[],2,FALSE),"ITEM NO. NOT FOUND")</f>
        <v>Methotrexate sodium 100mg/mL, 10mL vial  (IM, IV, Intrathecal) (preservative free)</v>
      </c>
      <c r="C149" s="63">
        <v>17.5</v>
      </c>
      <c r="D149" s="71"/>
      <c r="E149" s="71"/>
      <c r="F149" s="70"/>
      <c r="G149" s="70"/>
      <c r="H149" s="70"/>
      <c r="I149" s="70"/>
      <c r="J149" s="76"/>
    </row>
    <row r="150" spans="1:10" ht="51" x14ac:dyDescent="0.2">
      <c r="A150" s="75">
        <v>133</v>
      </c>
      <c r="B150" s="62" t="str">
        <f>IFERROR(VLOOKUP(tblAmpules[[#This Row],[Item No.]],tblListDrugsMeds[],2,FALSE),"ITEM NO. NOT FOUND")</f>
        <v>Methylergometrine (methylergonovine) (as
hydrogen maleate or maleate) 200 micrograms/mL, 1 mL ampul (IM, IV)</v>
      </c>
      <c r="C150" s="63">
        <v>135</v>
      </c>
      <c r="D150" s="71"/>
      <c r="E150" s="71"/>
      <c r="F150" s="70"/>
      <c r="G150" s="70"/>
      <c r="H150" s="70"/>
      <c r="I150" s="70"/>
      <c r="J150" s="76"/>
    </row>
    <row r="151" spans="1:10" ht="38.25" x14ac:dyDescent="0.2">
      <c r="A151" s="75">
        <v>134</v>
      </c>
      <c r="B151" s="62" t="str">
        <f>IFERROR(VLOOKUP(tblAmpules[[#This Row],[Item No.]],tblListDrugsMeds[],2,FALSE),"ITEM NO. NOT FOUND")</f>
        <v>Methylprednisolone 40 mg in single dose vial, solution for injection (IV, IM) (as sodium succinate)</v>
      </c>
      <c r="C151" s="63">
        <v>104.16666666666667</v>
      </c>
      <c r="D151" s="71"/>
      <c r="E151" s="71"/>
      <c r="F151" s="70"/>
      <c r="G151" s="70"/>
      <c r="H151" s="70"/>
      <c r="I151" s="70"/>
      <c r="J151" s="76"/>
    </row>
    <row r="152" spans="1:10" ht="38.25" x14ac:dyDescent="0.2">
      <c r="A152" s="75">
        <v>135</v>
      </c>
      <c r="B152" s="62" t="str">
        <f>IFERROR(VLOOKUP(tblAmpules[[#This Row],[Item No.]],tblListDrugsMeds[],2,FALSE),"ITEM NO. NOT FOUND")</f>
        <v>Methylprednisolone lyophilized powder, 500 mg vial (IM, IV) (as sodium succinate)</v>
      </c>
      <c r="C152" s="63">
        <v>249.08333333333334</v>
      </c>
      <c r="D152" s="71"/>
      <c r="E152" s="71"/>
      <c r="F152" s="70"/>
      <c r="G152" s="70"/>
      <c r="H152" s="70"/>
      <c r="I152" s="70"/>
      <c r="J152" s="76"/>
    </row>
    <row r="153" spans="1:10" ht="38.25" x14ac:dyDescent="0.2">
      <c r="A153" s="75">
        <v>136</v>
      </c>
      <c r="B153" s="62" t="str">
        <f>IFERROR(VLOOKUP(tblAmpules[[#This Row],[Item No.]],tblListDrugsMeds[],2,FALSE),"ITEM NO. NOT FOUND")</f>
        <v>Metoclopramide 5mg/mL, 2mL ampule (As Base and As Hydrochloride) (IM/IV)</v>
      </c>
      <c r="C153" s="63">
        <v>5775.833333333333</v>
      </c>
      <c r="D153" s="71"/>
      <c r="E153" s="71"/>
      <c r="F153" s="70"/>
      <c r="G153" s="70"/>
      <c r="H153" s="70"/>
      <c r="I153" s="70"/>
      <c r="J153" s="76"/>
    </row>
    <row r="154" spans="1:10" ht="25.5" x14ac:dyDescent="0.2">
      <c r="A154" s="75">
        <v>137</v>
      </c>
      <c r="B154" s="62" t="str">
        <f>IFERROR(VLOOKUP(tblAmpules[[#This Row],[Item No.]],tblListDrugsMeds[],2,FALSE),"ITEM NO. NOT FOUND")</f>
        <v>Metronidazole 5 mg/mL, 100 mL vial (IV infusion)</v>
      </c>
      <c r="C154" s="63">
        <v>2000.75</v>
      </c>
      <c r="D154" s="71"/>
      <c r="E154" s="71"/>
      <c r="F154" s="70"/>
      <c r="G154" s="70"/>
      <c r="H154" s="70"/>
      <c r="I154" s="70"/>
      <c r="J154" s="76"/>
    </row>
    <row r="155" spans="1:10" ht="38.25" x14ac:dyDescent="0.2">
      <c r="A155" s="75">
        <v>138</v>
      </c>
      <c r="B155" s="62" t="str">
        <f>IFERROR(VLOOKUP(tblAmpules[[#This Row],[Item No.]],tblListDrugsMeds[],2,FALSE),"ITEM NO. NOT FOUND")</f>
        <v>Midazolam 1mg/mL, 5mL ampule or 5mg/mL, 1mL ampule (IM, IV) (With PDEA Permit)</v>
      </c>
      <c r="C155" s="63">
        <v>6400</v>
      </c>
      <c r="D155" s="71"/>
      <c r="E155" s="71"/>
      <c r="F155" s="70"/>
      <c r="G155" s="70"/>
      <c r="H155" s="70"/>
      <c r="I155" s="70"/>
      <c r="J155" s="76"/>
    </row>
    <row r="156" spans="1:10" ht="25.5" x14ac:dyDescent="0.2">
      <c r="A156" s="75">
        <v>139</v>
      </c>
      <c r="B156" s="62" t="str">
        <f>IFERROR(VLOOKUP(tblAmpules[[#This Row],[Item No.]],tblListDrugsMeds[],2,FALSE),"ITEM NO. NOT FOUND")</f>
        <v>Midazolam 5mg/mL, 3mL ampule (IM, IV) (With PDEA Permit)</v>
      </c>
      <c r="C156" s="63">
        <v>2050</v>
      </c>
      <c r="D156" s="71"/>
      <c r="E156" s="71"/>
      <c r="F156" s="70"/>
      <c r="G156" s="70"/>
      <c r="H156" s="70"/>
      <c r="I156" s="70"/>
      <c r="J156" s="76"/>
    </row>
    <row r="157" spans="1:10" ht="25.5" x14ac:dyDescent="0.2">
      <c r="A157" s="75">
        <v>140</v>
      </c>
      <c r="B157" s="62" t="str">
        <f>IFERROR(VLOOKUP(tblAmpules[[#This Row],[Item No.]],tblListDrugsMeds[],2,FALSE),"ITEM NO. NOT FOUND")</f>
        <v>Milrinone 10mg/ml, 10ml ampule (IV) (With Compassionate Special Permit)</v>
      </c>
      <c r="C157" s="63">
        <v>291.66666666666669</v>
      </c>
      <c r="D157" s="71"/>
      <c r="E157" s="71"/>
      <c r="F157" s="70"/>
      <c r="G157" s="70"/>
      <c r="H157" s="70"/>
      <c r="I157" s="70"/>
      <c r="J157" s="76"/>
    </row>
    <row r="158" spans="1:10" ht="38.25" x14ac:dyDescent="0.2">
      <c r="A158" s="75">
        <v>141</v>
      </c>
      <c r="B158" s="62" t="str">
        <f>IFERROR(VLOOKUP(tblAmpules[[#This Row],[Item No.]],tblListDrugsMeds[],2,FALSE),"ITEM NO. NOT FOUND")</f>
        <v>Morphine Sulfate 10 mg/mL, 1 mL ampul (IM, IV, SC) or 16 mg/mL, 1 mL ampul (IM, IV) (With PDEA Permit)</v>
      </c>
      <c r="C158" s="63">
        <v>754.16666666666663</v>
      </c>
      <c r="D158" s="71"/>
      <c r="E158" s="71"/>
      <c r="F158" s="70"/>
      <c r="G158" s="70"/>
      <c r="H158" s="70"/>
      <c r="I158" s="70"/>
      <c r="J158" s="76"/>
    </row>
    <row r="159" spans="1:10" ht="38.25" x14ac:dyDescent="0.2">
      <c r="A159" s="75">
        <v>142</v>
      </c>
      <c r="B159" s="62" t="str">
        <f>IFERROR(VLOOKUP(tblAmpules[[#This Row],[Item No.]],tblListDrugsMeds[],2,FALSE),"ITEM NO. NOT FOUND")</f>
        <v>Nalbuphine Hydrochloride 10 mg/mL, 1 mL ampul (IM, IV, SC) (With PDEA Permit)</v>
      </c>
      <c r="C159" s="63">
        <v>383.33333333333331</v>
      </c>
      <c r="D159" s="71"/>
      <c r="E159" s="71"/>
      <c r="F159" s="70"/>
      <c r="G159" s="70"/>
      <c r="H159" s="70"/>
      <c r="I159" s="70"/>
      <c r="J159" s="76"/>
    </row>
    <row r="160" spans="1:10" ht="38.25" x14ac:dyDescent="0.2">
      <c r="A160" s="75">
        <v>143</v>
      </c>
      <c r="B160" s="62" t="str">
        <f>IFERROR(VLOOKUP(tblAmpules[[#This Row],[Item No.]],tblListDrugsMeds[],2,FALSE),"ITEM NO. NOT FOUND")</f>
        <v>Naloxone hydrochloride 400 micrograms/mL, 1 mL ampul (IM, IV, SC)</v>
      </c>
      <c r="C160" s="63">
        <v>202.91666666666666</v>
      </c>
      <c r="D160" s="71"/>
      <c r="E160" s="71"/>
      <c r="F160" s="70"/>
      <c r="G160" s="70"/>
      <c r="H160" s="70"/>
      <c r="I160" s="70"/>
      <c r="J160" s="76"/>
    </row>
    <row r="161" spans="1:10" ht="25.5" x14ac:dyDescent="0.2">
      <c r="A161" s="75">
        <v>144</v>
      </c>
      <c r="B161" s="62" t="str">
        <f>IFERROR(VLOOKUP(tblAmpules[[#This Row],[Item No.]],tblListDrugsMeds[],2,FALSE),"ITEM NO. NOT FOUND")</f>
        <v>Neostigmine 500 mcg/mL solution for injection (IM/IV/SC), 1 mL ampule</v>
      </c>
      <c r="C161" s="63">
        <v>2852.5</v>
      </c>
      <c r="D161" s="71"/>
      <c r="E161" s="71"/>
      <c r="F161" s="70"/>
      <c r="G161" s="70"/>
      <c r="H161" s="70"/>
      <c r="I161" s="70"/>
      <c r="J161" s="76"/>
    </row>
    <row r="162" spans="1:10" ht="25.5" x14ac:dyDescent="0.2">
      <c r="A162" s="75">
        <v>145</v>
      </c>
      <c r="B162" s="62" t="str">
        <f>IFERROR(VLOOKUP(tblAmpules[[#This Row],[Item No.]],tblListDrugsMeds[],2,FALSE),"ITEM NO. NOT FOUND")</f>
        <v>Nicardipine Hydrochloride 1mg/mL, 2mL ampule (IV)</v>
      </c>
      <c r="C162" s="63">
        <v>231.25</v>
      </c>
      <c r="D162" s="71"/>
      <c r="E162" s="71"/>
      <c r="F162" s="70"/>
      <c r="G162" s="70"/>
      <c r="H162" s="70"/>
      <c r="I162" s="70"/>
      <c r="J162" s="76"/>
    </row>
    <row r="163" spans="1:10" ht="25.5" x14ac:dyDescent="0.2">
      <c r="A163" s="75">
        <v>146</v>
      </c>
      <c r="B163" s="62" t="str">
        <f>IFERROR(VLOOKUP(tblAmpules[[#This Row],[Item No.]],tblListDrugsMeds[],2,FALSE),"ITEM NO. NOT FOUND")</f>
        <v>Nicardipine Hydrochloride 1mg/mL, 10mL ampule (IV)</v>
      </c>
      <c r="C163" s="63">
        <v>5495</v>
      </c>
      <c r="D163" s="71"/>
      <c r="E163" s="71"/>
      <c r="F163" s="70"/>
      <c r="G163" s="70"/>
      <c r="H163" s="70"/>
      <c r="I163" s="70"/>
      <c r="J163" s="76"/>
    </row>
    <row r="164" spans="1:10" ht="25.5" x14ac:dyDescent="0.2">
      <c r="A164" s="75">
        <v>147</v>
      </c>
      <c r="B164" s="62" t="str">
        <f>IFERROR(VLOOKUP(tblAmpules[[#This Row],[Item No.]],tblListDrugsMeds[],2,FALSE),"ITEM NO. NOT FOUND")</f>
        <v>Norepinephrine bitartrate 1mg/mL, 2mL ampule (IV infusion)</v>
      </c>
      <c r="C164" s="63">
        <v>4671.25</v>
      </c>
      <c r="D164" s="71"/>
      <c r="E164" s="71"/>
      <c r="F164" s="70"/>
      <c r="G164" s="70"/>
      <c r="H164" s="70"/>
      <c r="I164" s="70"/>
      <c r="J164" s="76"/>
    </row>
    <row r="165" spans="1:10" ht="25.5" x14ac:dyDescent="0.2">
      <c r="A165" s="75">
        <v>148</v>
      </c>
      <c r="B165" s="62" t="str">
        <f>IFERROR(VLOOKUP(tblAmpules[[#This Row],[Item No.]],tblListDrugsMeds[],2,FALSE),"ITEM NO. NOT FOUND")</f>
        <v>Norepinephrine bitartrate 1mg/mL, 4mL ampule (IV infusion)</v>
      </c>
      <c r="C165" s="63">
        <v>5640</v>
      </c>
      <c r="D165" s="71"/>
      <c r="E165" s="71"/>
      <c r="F165" s="70"/>
      <c r="G165" s="70"/>
      <c r="H165" s="70"/>
      <c r="I165" s="70"/>
      <c r="J165" s="76"/>
    </row>
    <row r="166" spans="1:10" ht="38.25" x14ac:dyDescent="0.2">
      <c r="A166" s="75">
        <v>149</v>
      </c>
      <c r="B166" s="62" t="str">
        <f>IFERROR(VLOOKUP(tblAmpules[[#This Row],[Item No.]],tblListDrugsMeds[],2,FALSE),"ITEM NO. NOT FOUND")</f>
        <v>Norepinephrine bitartrate 2 mg /mL, 4 mL ampule (8 mg/4 mL) solution for injection</v>
      </c>
      <c r="C166" s="63">
        <v>208.33333333333334</v>
      </c>
      <c r="D166" s="71"/>
      <c r="E166" s="71"/>
      <c r="F166" s="70"/>
      <c r="G166" s="70"/>
      <c r="H166" s="70"/>
      <c r="I166" s="70"/>
      <c r="J166" s="76"/>
    </row>
    <row r="167" spans="1:10" ht="25.5" x14ac:dyDescent="0.2">
      <c r="A167" s="75">
        <v>150</v>
      </c>
      <c r="B167" s="62" t="str">
        <f>IFERROR(VLOOKUP(tblAmpules[[#This Row],[Item No.]],tblListDrugsMeds[],2,FALSE),"ITEM NO. NOT FOUND")</f>
        <v>Octreotide acetate 100 micrograms/mL ampul (IV infusion)</v>
      </c>
      <c r="C167" s="63">
        <v>336</v>
      </c>
      <c r="D167" s="71"/>
      <c r="E167" s="71"/>
      <c r="F167" s="70"/>
      <c r="G167" s="70"/>
      <c r="H167" s="70"/>
      <c r="I167" s="70"/>
      <c r="J167" s="76"/>
    </row>
    <row r="168" spans="1:10" ht="25.5" x14ac:dyDescent="0.2">
      <c r="A168" s="75">
        <v>151</v>
      </c>
      <c r="B168" s="62" t="str">
        <f>IFERROR(VLOOKUP(tblAmpules[[#This Row],[Item No.]],tblListDrugsMeds[],2,FALSE),"ITEM NO. NOT FOUND")</f>
        <v>Omeprazole powder, 40 mg vial + 10 mL solvent ampul/vial (IV)</v>
      </c>
      <c r="C168" s="63">
        <v>6068.833333333333</v>
      </c>
      <c r="D168" s="71"/>
      <c r="E168" s="71"/>
      <c r="F168" s="70"/>
      <c r="G168" s="70"/>
      <c r="H168" s="70"/>
      <c r="I168" s="70"/>
      <c r="J168" s="76"/>
    </row>
    <row r="169" spans="1:10" ht="25.5" x14ac:dyDescent="0.2">
      <c r="A169" s="75">
        <v>152</v>
      </c>
      <c r="B169" s="62" t="str">
        <f>IFERROR(VLOOKUP(tblAmpules[[#This Row],[Item No.]],tblListDrugsMeds[],2,FALSE),"ITEM NO. NOT FOUND")</f>
        <v>Ondansetron 2mg/mL, 2mL ampule (IM, IV)</v>
      </c>
      <c r="C169" s="63">
        <v>1418.3333333333333</v>
      </c>
      <c r="D169" s="71"/>
      <c r="E169" s="71"/>
      <c r="F169" s="70"/>
      <c r="G169" s="70"/>
      <c r="H169" s="70"/>
      <c r="I169" s="70"/>
      <c r="J169" s="76"/>
    </row>
    <row r="170" spans="1:10" ht="25.5" x14ac:dyDescent="0.2">
      <c r="A170" s="75">
        <v>153</v>
      </c>
      <c r="B170" s="62" t="str">
        <f>IFERROR(VLOOKUP(tblAmpules[[#This Row],[Item No.]],tblListDrugsMeds[],2,FALSE),"ITEM NO. NOT FOUND")</f>
        <v>Ondansetron 2mg/mL, 4mL ampule (IM, IV)</v>
      </c>
      <c r="C170" s="63">
        <v>3256</v>
      </c>
      <c r="D170" s="71"/>
      <c r="E170" s="71"/>
      <c r="F170" s="70"/>
      <c r="G170" s="70"/>
      <c r="H170" s="70"/>
      <c r="I170" s="70"/>
      <c r="J170" s="76"/>
    </row>
    <row r="171" spans="1:10" x14ac:dyDescent="0.2">
      <c r="A171" s="75">
        <v>154</v>
      </c>
      <c r="B171" s="62" t="str">
        <f>IFERROR(VLOOKUP(tblAmpules[[#This Row],[Item No.]],tblListDrugsMeds[],2,FALSE),"ITEM NO. NOT FOUND")</f>
        <v>Oxacillin sodium 500mg vial (IM, IV)</v>
      </c>
      <c r="C171" s="63">
        <v>2333.3333333333335</v>
      </c>
      <c r="D171" s="71"/>
      <c r="E171" s="71"/>
      <c r="F171" s="70"/>
      <c r="G171" s="70"/>
      <c r="H171" s="70"/>
      <c r="I171" s="70"/>
      <c r="J171" s="76"/>
    </row>
    <row r="172" spans="1:10" ht="25.5" x14ac:dyDescent="0.2">
      <c r="A172" s="75">
        <v>155</v>
      </c>
      <c r="B172" s="62" t="str">
        <f>IFERROR(VLOOKUP(tblAmpules[[#This Row],[Item No.]],tblListDrugsMeds[],2,FALSE),"ITEM NO. NOT FOUND")</f>
        <v>Oxaliplatin 50mg vial powder (IV Infusion)</v>
      </c>
      <c r="C172" s="63">
        <v>1000</v>
      </c>
      <c r="D172" s="71"/>
      <c r="E172" s="71"/>
      <c r="F172" s="70"/>
      <c r="G172" s="70"/>
      <c r="H172" s="70"/>
      <c r="I172" s="70"/>
      <c r="J172" s="76"/>
    </row>
    <row r="173" spans="1:10" ht="25.5" x14ac:dyDescent="0.2">
      <c r="A173" s="75">
        <v>156</v>
      </c>
      <c r="B173" s="62" t="str">
        <f>IFERROR(VLOOKUP(tblAmpules[[#This Row],[Item No.]],tblListDrugsMeds[],2,FALSE),"ITEM NO. NOT FOUND")</f>
        <v>Oxytocin (synthetic) 10 IU/mL, 1 mL ampul (IM, IV)</v>
      </c>
      <c r="C173" s="63">
        <v>1700</v>
      </c>
      <c r="D173" s="71"/>
      <c r="E173" s="71"/>
      <c r="F173" s="70"/>
      <c r="G173" s="70"/>
      <c r="H173" s="70"/>
      <c r="I173" s="70"/>
      <c r="J173" s="76"/>
    </row>
    <row r="174" spans="1:10" ht="25.5" x14ac:dyDescent="0.2">
      <c r="A174" s="75">
        <v>157</v>
      </c>
      <c r="B174" s="62" t="str">
        <f>IFERROR(VLOOKUP(tblAmpules[[#This Row],[Item No.]],tblListDrugsMeds[],2,FALSE),"ITEM NO. NOT FOUND")</f>
        <v>Paclitaxel 6mg/mL, 5mL vial (IV, IV infusion) (with special IV line)</v>
      </c>
      <c r="C174" s="63">
        <v>416.66666666666669</v>
      </c>
      <c r="D174" s="71"/>
      <c r="E174" s="71"/>
      <c r="F174" s="70"/>
      <c r="G174" s="70"/>
      <c r="H174" s="70"/>
      <c r="I174" s="70"/>
      <c r="J174" s="76"/>
    </row>
    <row r="175" spans="1:10" ht="38.25" x14ac:dyDescent="0.2">
      <c r="A175" s="75">
        <v>158</v>
      </c>
      <c r="B175" s="62" t="str">
        <f>IFERROR(VLOOKUP(tblAmpules[[#This Row],[Item No.]],tblListDrugsMeds[],2,FALSE),"ITEM NO. NOT FOUND")</f>
        <v>Paclitaxel 6mg/mL, 16.7mL vial or 17mL vial (IV, IV infusion) (with special IV line)</v>
      </c>
      <c r="C175" s="63">
        <v>416.66666666666669</v>
      </c>
      <c r="D175" s="71"/>
      <c r="E175" s="71"/>
      <c r="F175" s="70"/>
      <c r="G175" s="70"/>
      <c r="H175" s="70"/>
      <c r="I175" s="70"/>
      <c r="J175" s="76"/>
    </row>
    <row r="176" spans="1:10" ht="25.5" x14ac:dyDescent="0.2">
      <c r="A176" s="75">
        <v>159</v>
      </c>
      <c r="B176" s="62" t="str">
        <f>IFERROR(VLOOKUP(tblAmpules[[#This Row],[Item No.]],tblListDrugsMeds[],2,FALSE),"ITEM NO. NOT FOUND")</f>
        <v>Paclitaxel 6mg/mL, 25mL vial (IV, IV infusion) (with special IV line)</v>
      </c>
      <c r="C176" s="63">
        <v>250</v>
      </c>
      <c r="D176" s="71"/>
      <c r="E176" s="71"/>
      <c r="F176" s="70"/>
      <c r="G176" s="70"/>
      <c r="H176" s="70"/>
      <c r="I176" s="70"/>
      <c r="J176" s="76"/>
    </row>
    <row r="177" spans="1:10" ht="25.5" x14ac:dyDescent="0.2">
      <c r="A177" s="75">
        <v>160</v>
      </c>
      <c r="B177" s="62" t="str">
        <f>IFERROR(VLOOKUP(tblAmpules[[#This Row],[Item No.]],tblListDrugsMeds[],2,FALSE),"ITEM NO. NOT FOUND")</f>
        <v>Paclitaxel 6mg/mL, 43.4mL vial (IV, IV infusion) (with special IV line)</v>
      </c>
      <c r="C177" s="63">
        <v>250</v>
      </c>
      <c r="D177" s="71"/>
      <c r="E177" s="71"/>
      <c r="F177" s="70"/>
      <c r="G177" s="70"/>
      <c r="H177" s="70"/>
      <c r="I177" s="70"/>
      <c r="J177" s="76"/>
    </row>
    <row r="178" spans="1:10" ht="25.5" x14ac:dyDescent="0.2">
      <c r="A178" s="75">
        <v>161</v>
      </c>
      <c r="B178" s="62" t="str">
        <f>IFERROR(VLOOKUP(tblAmpules[[#This Row],[Item No.]],tblListDrugsMeds[],2,FALSE),"ITEM NO. NOT FOUND")</f>
        <v>Paracetamol 150mg/mL, 2mL ampule solution for injection (IM, IV)</v>
      </c>
      <c r="C178" s="63">
        <v>29663.666666666668</v>
      </c>
      <c r="D178" s="71"/>
      <c r="E178" s="71"/>
      <c r="F178" s="70"/>
      <c r="G178" s="70"/>
      <c r="H178" s="70"/>
      <c r="I178" s="70"/>
      <c r="J178" s="76"/>
    </row>
    <row r="179" spans="1:10" ht="25.5" x14ac:dyDescent="0.2">
      <c r="A179" s="75">
        <v>162</v>
      </c>
      <c r="B179" s="62" t="str">
        <f>IFERROR(VLOOKUP(tblAmpules[[#This Row],[Item No.]],tblListDrugsMeds[],2,FALSE),"ITEM NO. NOT FOUND")</f>
        <v>Paracetamol 10 mg/mL, 50 mL vial solution for infusion (IV)</v>
      </c>
      <c r="C179" s="63">
        <v>862.5</v>
      </c>
      <c r="D179" s="71"/>
      <c r="E179" s="71"/>
      <c r="F179" s="70"/>
      <c r="G179" s="70"/>
      <c r="H179" s="70"/>
      <c r="I179" s="70"/>
      <c r="J179" s="76"/>
    </row>
    <row r="180" spans="1:10" ht="25.5" x14ac:dyDescent="0.2">
      <c r="A180" s="75">
        <v>163</v>
      </c>
      <c r="B180" s="62" t="str">
        <f>IFERROR(VLOOKUP(tblAmpules[[#This Row],[Item No.]],tblListDrugsMeds[],2,FALSE),"ITEM NO. NOT FOUND")</f>
        <v>Paracetamol 10 mg/mL, 100 mL vial solution for infusion (IV)</v>
      </c>
      <c r="C180" s="63">
        <v>1346.6666666666667</v>
      </c>
      <c r="D180" s="71"/>
      <c r="E180" s="71"/>
      <c r="F180" s="70"/>
      <c r="G180" s="70"/>
      <c r="H180" s="70"/>
      <c r="I180" s="70"/>
      <c r="J180" s="76"/>
    </row>
    <row r="181" spans="1:10" ht="38.25" x14ac:dyDescent="0.2">
      <c r="A181" s="75">
        <v>164</v>
      </c>
      <c r="B181" s="62" t="str">
        <f>IFERROR(VLOOKUP(tblAmpules[[#This Row],[Item No.]],tblListDrugsMeds[],2,FALSE),"ITEM NO. NOT FOUND")</f>
        <v>Penicillin G benzathine (benzathine benzylpenicillin) 1,200,000 units vial (MR) (IM)</v>
      </c>
      <c r="C181" s="63">
        <v>20.416666666666668</v>
      </c>
      <c r="D181" s="71"/>
      <c r="E181" s="71"/>
      <c r="F181" s="70"/>
      <c r="G181" s="70"/>
      <c r="H181" s="70"/>
      <c r="I181" s="70"/>
      <c r="J181" s="76"/>
    </row>
    <row r="182" spans="1:10" ht="25.5" x14ac:dyDescent="0.2">
      <c r="A182" s="75">
        <v>165</v>
      </c>
      <c r="B182" s="62" t="str">
        <f>IFERROR(VLOOKUP(tblAmpules[[#This Row],[Item No.]],tblListDrugsMeds[],2,FALSE),"ITEM NO. NOT FOUND")</f>
        <v>Penicillin G crystalline (benzylpenicillin) sodium 1,000,000 units vial (IM, IV)</v>
      </c>
      <c r="C182" s="63">
        <v>244.16666666666666</v>
      </c>
      <c r="D182" s="71"/>
      <c r="E182" s="71"/>
      <c r="F182" s="70"/>
      <c r="G182" s="70"/>
      <c r="H182" s="70"/>
      <c r="I182" s="70"/>
      <c r="J182" s="76"/>
    </row>
    <row r="183" spans="1:10" ht="25.5" x14ac:dyDescent="0.2">
      <c r="A183" s="75">
        <v>166</v>
      </c>
      <c r="B183" s="62" t="str">
        <f>IFERROR(VLOOKUP(tblAmpules[[#This Row],[Item No.]],tblListDrugsMeds[],2,FALSE),"ITEM NO. NOT FOUND")</f>
        <v>Penicillin G crystalline (benzylpenicillin) sodium 5,000,000 units vial (IM, IV)</v>
      </c>
      <c r="C183" s="63">
        <v>152.5</v>
      </c>
      <c r="D183" s="71"/>
      <c r="E183" s="71"/>
      <c r="F183" s="70"/>
      <c r="G183" s="70"/>
      <c r="H183" s="70"/>
      <c r="I183" s="70"/>
      <c r="J183" s="76"/>
    </row>
    <row r="184" spans="1:10" ht="38.25" x14ac:dyDescent="0.2">
      <c r="A184" s="75">
        <v>167</v>
      </c>
      <c r="B184" s="62" t="str">
        <f>IFERROR(VLOOKUP(tblAmpules[[#This Row],[Item No.]],tblListDrugsMeds[],2,FALSE),"ITEM NO. NOT FOUND")</f>
        <v>Pethidine (meperidine) (as hydrochloride) 50 mg/mL, 2 mL ampul (IM, IV, SC)</v>
      </c>
      <c r="C184" s="63">
        <v>30</v>
      </c>
      <c r="D184" s="71"/>
      <c r="E184" s="71"/>
      <c r="F184" s="70"/>
      <c r="G184" s="70"/>
      <c r="H184" s="70"/>
      <c r="I184" s="70"/>
      <c r="J184" s="76"/>
    </row>
    <row r="185" spans="1:10" ht="38.25" x14ac:dyDescent="0.2">
      <c r="A185" s="75">
        <v>168</v>
      </c>
      <c r="B185" s="62" t="str">
        <f>IFERROR(VLOOKUP(tblAmpules[[#This Row],[Item No.]],tblListDrugsMeds[],2,FALSE),"ITEM NO. NOT FOUND")</f>
        <v>Phenylephrine hydrochloride 10mg/1mL vial (With Compassionate Special Permit) (IV/IV Infusion)</v>
      </c>
      <c r="C185" s="63">
        <v>410</v>
      </c>
      <c r="D185" s="71"/>
      <c r="E185" s="71"/>
      <c r="F185" s="70"/>
      <c r="G185" s="70"/>
      <c r="H185" s="70"/>
      <c r="I185" s="70"/>
      <c r="J185" s="76"/>
    </row>
    <row r="186" spans="1:10" ht="25.5" x14ac:dyDescent="0.2">
      <c r="A186" s="75">
        <v>169</v>
      </c>
      <c r="B186" s="62" t="str">
        <f>IFERROR(VLOOKUP(tblAmpules[[#This Row],[Item No.]],tblListDrugsMeds[],2,FALSE),"ITEM NO. NOT FOUND")</f>
        <v>Phenytoin sodium 50mg/mL, 2mL ampule (IV)</v>
      </c>
      <c r="C186" s="63">
        <v>30.833333333333332</v>
      </c>
      <c r="D186" s="71"/>
      <c r="E186" s="71"/>
      <c r="F186" s="70"/>
      <c r="G186" s="70"/>
      <c r="H186" s="70"/>
      <c r="I186" s="70"/>
      <c r="J186" s="76"/>
    </row>
    <row r="187" spans="1:10" ht="38.25" x14ac:dyDescent="0.2">
      <c r="A187" s="75">
        <v>170</v>
      </c>
      <c r="B187" s="62" t="str">
        <f>IFERROR(VLOOKUP(tblAmpules[[#This Row],[Item No.]],tblListDrugsMeds[],2,FALSE),"ITEM NO. NOT FOUND")</f>
        <v>Phytomenadione (phytonadione, vitamin K1) 10mg/mL, 1mL ampul (IM, IV, SC) (as mixed micelle)</v>
      </c>
      <c r="C187" s="63">
        <v>750.83333333333337</v>
      </c>
      <c r="D187" s="71"/>
      <c r="E187" s="71"/>
      <c r="F187" s="70"/>
      <c r="G187" s="70"/>
      <c r="H187" s="70"/>
      <c r="I187" s="70"/>
      <c r="J187" s="76"/>
    </row>
    <row r="188" spans="1:10" ht="38.25" x14ac:dyDescent="0.2">
      <c r="A188" s="75">
        <v>171</v>
      </c>
      <c r="B188" s="62" t="str">
        <f>IFERROR(VLOOKUP(tblAmpules[[#This Row],[Item No.]],tblListDrugsMeds[],2,FALSE),"ITEM NO. NOT FOUND")</f>
        <v>Piperacillin + Tazobactam (as sodium salt) 2 g piperacillin + 250 mg tazobactam per vial (IV infusion)</v>
      </c>
      <c r="C188" s="63">
        <v>2226.6666666666665</v>
      </c>
      <c r="D188" s="71"/>
      <c r="E188" s="71"/>
      <c r="F188" s="70"/>
      <c r="G188" s="70"/>
      <c r="H188" s="70"/>
      <c r="I188" s="70"/>
      <c r="J188" s="76"/>
    </row>
    <row r="189" spans="1:10" ht="38.25" x14ac:dyDescent="0.2">
      <c r="A189" s="75">
        <v>172</v>
      </c>
      <c r="B189" s="62" t="str">
        <f>IFERROR(VLOOKUP(tblAmpules[[#This Row],[Item No.]],tblListDrugsMeds[],2,FALSE),"ITEM NO. NOT FOUND")</f>
        <v>Piperacillin + Tazobactam (as sodium salt) 4 g piperacillin + 500 mg tazobactam per vial (IV infusion)</v>
      </c>
      <c r="C189" s="63">
        <v>4602.333333333333</v>
      </c>
      <c r="D189" s="71"/>
      <c r="E189" s="71"/>
      <c r="F189" s="70"/>
      <c r="G189" s="70"/>
      <c r="H189" s="70"/>
      <c r="I189" s="70"/>
      <c r="J189" s="76"/>
    </row>
    <row r="190" spans="1:10" ht="38.25" x14ac:dyDescent="0.2">
      <c r="A190" s="75">
        <v>173</v>
      </c>
      <c r="B190" s="62" t="str">
        <f>IFERROR(VLOOKUP(tblAmpules[[#This Row],[Item No.]],tblListDrugsMeds[],2,FALSE),"ITEM NO. NOT FOUND")</f>
        <v>Polymyxin B sulfate 500,000 Units powder for solution for injection (Intrathecal/IM/IV), 5 mL vial</v>
      </c>
      <c r="C190" s="63">
        <v>1505</v>
      </c>
      <c r="D190" s="71"/>
      <c r="E190" s="71"/>
      <c r="F190" s="70"/>
      <c r="G190" s="70"/>
      <c r="H190" s="70"/>
      <c r="I190" s="70"/>
      <c r="J190" s="76"/>
    </row>
    <row r="191" spans="1:10" ht="25.5" x14ac:dyDescent="0.2">
      <c r="A191" s="75">
        <v>174</v>
      </c>
      <c r="B191" s="62" t="str">
        <f>IFERROR(VLOOKUP(tblAmpules[[#This Row],[Item No.]],tblListDrugsMeds[],2,FALSE),"ITEM NO. NOT FOUND")</f>
        <v>Potassium chloride 2meq/mL, 20mL vial (IV infusion)</v>
      </c>
      <c r="C191" s="63">
        <v>1198.5</v>
      </c>
      <c r="D191" s="71"/>
      <c r="E191" s="71"/>
      <c r="F191" s="70"/>
      <c r="G191" s="70"/>
      <c r="H191" s="70"/>
      <c r="I191" s="70"/>
      <c r="J191" s="76"/>
    </row>
    <row r="192" spans="1:10" ht="25.5" x14ac:dyDescent="0.2">
      <c r="A192" s="75">
        <v>175</v>
      </c>
      <c r="B192" s="62" t="str">
        <f>IFERROR(VLOOKUP(tblAmpules[[#This Row],[Item No.]],tblListDrugsMeds[],2,FALSE),"ITEM NO. NOT FOUND")</f>
        <v>Propofol 10mg/mL, 20mL ampule/vial (IV)</v>
      </c>
      <c r="C192" s="63">
        <v>3491.6666666666665</v>
      </c>
      <c r="D192" s="71"/>
      <c r="E192" s="71"/>
      <c r="F192" s="70"/>
      <c r="G192" s="70"/>
      <c r="H192" s="70"/>
      <c r="I192" s="70"/>
      <c r="J192" s="76"/>
    </row>
    <row r="193" spans="1:10" ht="38.25" x14ac:dyDescent="0.2">
      <c r="A193" s="75">
        <v>176</v>
      </c>
      <c r="B193" s="62" t="str">
        <f>IFERROR(VLOOKUP(tblAmpules[[#This Row],[Item No.]],tblListDrugsMeds[],2,FALSE),"ITEM NO. NOT FOUND")</f>
        <v>Protamine sulfate 10mg/mL, 5mL ampule (IV) (With Compassionate Special Permit)</v>
      </c>
      <c r="C193" s="63">
        <v>300.83333333333331</v>
      </c>
      <c r="D193" s="71"/>
      <c r="E193" s="71"/>
      <c r="F193" s="70"/>
      <c r="G193" s="70"/>
      <c r="H193" s="70"/>
      <c r="I193" s="70"/>
      <c r="J193" s="76"/>
    </row>
    <row r="194" spans="1:10" ht="25.5" x14ac:dyDescent="0.2">
      <c r="A194" s="75">
        <v>177</v>
      </c>
      <c r="B194" s="62" t="str">
        <f>IFERROR(VLOOKUP(tblAmpules[[#This Row],[Item No.]],tblListDrugsMeds[],2,FALSE),"ITEM NO. NOT FOUND")</f>
        <v>Ranitidine hydrochloride 25 mg/mL, 2 mL ampul/vial (IM, IV, IV infusion)</v>
      </c>
      <c r="C194" s="63">
        <v>2173.9166666666665</v>
      </c>
      <c r="D194" s="71"/>
      <c r="E194" s="71"/>
      <c r="F194" s="70"/>
      <c r="G194" s="70"/>
      <c r="H194" s="70"/>
      <c r="I194" s="70"/>
      <c r="J194" s="76"/>
    </row>
    <row r="195" spans="1:10" ht="51" x14ac:dyDescent="0.2">
      <c r="A195" s="75">
        <v>178</v>
      </c>
      <c r="B195" s="62" t="str">
        <f>IFERROR(VLOOKUP(tblAmpules[[#This Row],[Item No.]],tblListDrugsMeds[],2,FALSE),"ITEM NO. NOT FOUND")</f>
        <v>Remdesivir 100mg vial lyophilized powder for injection for IV Infusion  or 100mg/20ml solution for IV infusion (With Compassionate Special Permit)</v>
      </c>
      <c r="C195" s="63">
        <v>508.83333333333331</v>
      </c>
      <c r="D195" s="71"/>
      <c r="E195" s="71"/>
      <c r="F195" s="70"/>
      <c r="G195" s="70"/>
      <c r="H195" s="70"/>
      <c r="I195" s="70"/>
      <c r="J195" s="76"/>
    </row>
    <row r="196" spans="1:10" ht="25.5" x14ac:dyDescent="0.2">
      <c r="A196" s="75">
        <v>179</v>
      </c>
      <c r="B196" s="62" t="str">
        <f>IFERROR(VLOOKUP(tblAmpules[[#This Row],[Item No.]],tblListDrugsMeds[],2,FALSE),"ITEM NO. NOT FOUND")</f>
        <v>Remifentanil 1mg lyophilized powder vial (IV Infusion) (With PDEA Permit)</v>
      </c>
      <c r="C196" s="63">
        <v>150</v>
      </c>
      <c r="D196" s="71"/>
      <c r="E196" s="71"/>
      <c r="F196" s="70"/>
      <c r="G196" s="70"/>
      <c r="H196" s="70"/>
      <c r="I196" s="70"/>
      <c r="J196" s="76"/>
    </row>
    <row r="197" spans="1:10" x14ac:dyDescent="0.2">
      <c r="A197" s="75">
        <v>180</v>
      </c>
      <c r="B197" s="62" t="str">
        <f>IFERROR(VLOOKUP(tblAmpules[[#This Row],[Item No.]],tblListDrugsMeds[],2,FALSE),"ITEM NO. NOT FOUND")</f>
        <v>Rituximab 10mg/mL, 50mL vial (IV)</v>
      </c>
      <c r="C197" s="63">
        <v>17.5</v>
      </c>
      <c r="D197" s="71"/>
      <c r="E197" s="71"/>
      <c r="F197" s="70"/>
      <c r="G197" s="70"/>
      <c r="H197" s="70"/>
      <c r="I197" s="70"/>
      <c r="J197" s="76"/>
    </row>
    <row r="198" spans="1:10" ht="25.5" x14ac:dyDescent="0.2">
      <c r="A198" s="75">
        <v>181</v>
      </c>
      <c r="B198" s="62" t="str">
        <f>IFERROR(VLOOKUP(tblAmpules[[#This Row],[Item No.]],tblListDrugsMeds[],2,FALSE),"ITEM NO. NOT FOUND")</f>
        <v>Rocuronium bromide 10 mg/mL, 5 mL ampul/vial (IV)</v>
      </c>
      <c r="C198" s="63">
        <v>686</v>
      </c>
      <c r="D198" s="71"/>
      <c r="E198" s="71"/>
      <c r="F198" s="70"/>
      <c r="G198" s="70"/>
      <c r="H198" s="70"/>
      <c r="I198" s="70"/>
      <c r="J198" s="76"/>
    </row>
    <row r="199" spans="1:10" ht="25.5" x14ac:dyDescent="0.2">
      <c r="A199" s="75">
        <v>182</v>
      </c>
      <c r="B199" s="62" t="str">
        <f>IFERROR(VLOOKUP(tblAmpules[[#This Row],[Item No.]],tblListDrugsMeds[],2,FALSE),"ITEM NO. NOT FOUND")</f>
        <v>Ropivacaine Hydrochloride 10mg/mL, 10mL ampule (IV)</v>
      </c>
      <c r="C199" s="63">
        <v>50</v>
      </c>
      <c r="D199" s="71"/>
      <c r="E199" s="71"/>
      <c r="F199" s="70"/>
      <c r="G199" s="70"/>
      <c r="H199" s="70"/>
      <c r="I199" s="70"/>
      <c r="J199" s="76"/>
    </row>
    <row r="200" spans="1:10" ht="25.5" x14ac:dyDescent="0.2">
      <c r="A200" s="75">
        <v>183</v>
      </c>
      <c r="B200" s="62" t="str">
        <f>IFERROR(VLOOKUP(tblAmpules[[#This Row],[Item No.]],tblListDrugsMeds[],2,FALSE),"ITEM NO. NOT FOUND")</f>
        <v>Sodium bicarbonate 1mEq/mL, 50mL ampul/vial (adult) (IV infusion)</v>
      </c>
      <c r="C200" s="63">
        <v>425.33333333333331</v>
      </c>
      <c r="D200" s="71"/>
      <c r="E200" s="71"/>
      <c r="F200" s="70"/>
      <c r="G200" s="70"/>
      <c r="H200" s="70"/>
      <c r="I200" s="70"/>
      <c r="J200" s="76"/>
    </row>
    <row r="201" spans="1:10" ht="25.5" x14ac:dyDescent="0.2">
      <c r="A201" s="75">
        <v>184</v>
      </c>
      <c r="B201" s="62" t="str">
        <f>IFERROR(VLOOKUP(tblAmpules[[#This Row],[Item No.]],tblListDrugsMeds[],2,FALSE),"ITEM NO. NOT FOUND")</f>
        <v>Sodium Bicarbonate 1 mEq/mL, 100 mL ampul/vial (adult) (IV infusion)</v>
      </c>
      <c r="C201" s="63">
        <v>92.5</v>
      </c>
      <c r="D201" s="71"/>
      <c r="E201" s="71"/>
      <c r="F201" s="70"/>
      <c r="G201" s="70"/>
      <c r="H201" s="70"/>
      <c r="I201" s="70"/>
      <c r="J201" s="76"/>
    </row>
    <row r="202" spans="1:10" ht="25.5" x14ac:dyDescent="0.2">
      <c r="A202" s="75">
        <v>185</v>
      </c>
      <c r="B202" s="62" t="str">
        <f>IFERROR(VLOOKUP(tblAmpules[[#This Row],[Item No.]],tblListDrugsMeds[],2,FALSE),"ITEM NO. NOT FOUND")</f>
        <v>Sodium Bicarbonate 1 mEq/mL, 20 mL ampul/vial (adult) (IV infusion)</v>
      </c>
      <c r="C202" s="63">
        <v>3000</v>
      </c>
      <c r="D202" s="71"/>
      <c r="E202" s="71"/>
      <c r="F202" s="70"/>
      <c r="G202" s="70"/>
      <c r="H202" s="70"/>
      <c r="I202" s="70"/>
      <c r="J202" s="76"/>
    </row>
    <row r="203" spans="1:10" x14ac:dyDescent="0.2">
      <c r="A203" s="75">
        <v>186</v>
      </c>
      <c r="B203" s="62" t="str">
        <f>IFERROR(VLOOKUP(tblAmpules[[#This Row],[Item No.]],tblListDrugsMeds[],2,FALSE),"ITEM NO. NOT FOUND")</f>
        <v>Sodium Chloride 2.5mEq/mL, 20mL vial</v>
      </c>
      <c r="C203" s="63">
        <v>2480</v>
      </c>
      <c r="D203" s="71"/>
      <c r="E203" s="71"/>
      <c r="F203" s="70"/>
      <c r="G203" s="70"/>
      <c r="H203" s="70"/>
      <c r="I203" s="70"/>
      <c r="J203" s="76"/>
    </row>
    <row r="204" spans="1:10" ht="25.5" x14ac:dyDescent="0.2">
      <c r="A204" s="75">
        <v>187</v>
      </c>
      <c r="B204" s="62" t="str">
        <f>IFERROR(VLOOKUP(tblAmpules[[#This Row],[Item No.]],tblListDrugsMeds[],2,FALSE),"ITEM NO. NOT FOUND")</f>
        <v>Somatostatin 250mcg ampule/vial (IV, IV infusion)</v>
      </c>
      <c r="C204" s="63">
        <v>10.416666666666666</v>
      </c>
      <c r="D204" s="71"/>
      <c r="E204" s="71"/>
      <c r="F204" s="70"/>
      <c r="G204" s="70"/>
      <c r="H204" s="70"/>
      <c r="I204" s="70"/>
      <c r="J204" s="76"/>
    </row>
    <row r="205" spans="1:10" ht="25.5" x14ac:dyDescent="0.2">
      <c r="A205" s="75">
        <v>188</v>
      </c>
      <c r="B205" s="62" t="str">
        <f>IFERROR(VLOOKUP(tblAmpules[[#This Row],[Item No.]],tblListDrugsMeds[],2,FALSE),"ITEM NO. NOT FOUND")</f>
        <v>Somatostatin 3mg ampule/vial (IV, IV infusion)</v>
      </c>
      <c r="C205" s="63">
        <v>42.5</v>
      </c>
      <c r="D205" s="71"/>
      <c r="E205" s="71"/>
      <c r="F205" s="70"/>
      <c r="G205" s="70"/>
      <c r="H205" s="70"/>
      <c r="I205" s="70"/>
      <c r="J205" s="76"/>
    </row>
    <row r="206" spans="1:10" ht="25.5" x14ac:dyDescent="0.2">
      <c r="A206" s="75">
        <v>189</v>
      </c>
      <c r="B206" s="62" t="str">
        <f>IFERROR(VLOOKUP(tblAmpules[[#This Row],[Item No.]],tblListDrugsMeds[],2,FALSE),"ITEM NO. NOT FOUND")</f>
        <v>Streptokinase powder, 1,500,000 IU vial (IV infusion)</v>
      </c>
      <c r="C206" s="63">
        <v>5.25</v>
      </c>
      <c r="D206" s="71"/>
      <c r="E206" s="71"/>
      <c r="F206" s="70"/>
      <c r="G206" s="70"/>
      <c r="H206" s="70"/>
      <c r="I206" s="70"/>
      <c r="J206" s="76"/>
    </row>
    <row r="207" spans="1:10" x14ac:dyDescent="0.2">
      <c r="A207" s="75">
        <v>190</v>
      </c>
      <c r="B207" s="62" t="str">
        <f>IFERROR(VLOOKUP(tblAmpules[[#This Row],[Item No.]],tblListDrugsMeds[],2,FALSE),"ITEM NO. NOT FOUND")</f>
        <v>Streptomycin sulfate 1 g vial (IM)</v>
      </c>
      <c r="C207" s="63">
        <v>10.833333333333334</v>
      </c>
      <c r="D207" s="71"/>
      <c r="E207" s="71"/>
      <c r="F207" s="70"/>
      <c r="G207" s="70"/>
      <c r="H207" s="70"/>
      <c r="I207" s="70"/>
      <c r="J207" s="76"/>
    </row>
    <row r="208" spans="1:10" ht="25.5" x14ac:dyDescent="0.2">
      <c r="A208" s="75">
        <v>191</v>
      </c>
      <c r="B208" s="62" t="str">
        <f>IFERROR(VLOOKUP(tblAmpules[[#This Row],[Item No.]],tblListDrugsMeds[],2,FALSE),"ITEM NO. NOT FOUND")</f>
        <v>Sugammadex 100 mg/mL solution for injection (IV), 2 mL vial</v>
      </c>
      <c r="C208" s="63">
        <v>331.66666666666669</v>
      </c>
      <c r="D208" s="71"/>
      <c r="E208" s="71"/>
      <c r="F208" s="70"/>
      <c r="G208" s="70"/>
      <c r="H208" s="70"/>
      <c r="I208" s="70"/>
      <c r="J208" s="76"/>
    </row>
    <row r="209" spans="1:10" ht="25.5" x14ac:dyDescent="0.2">
      <c r="A209" s="75">
        <v>192</v>
      </c>
      <c r="B209" s="62" t="str">
        <f>IFERROR(VLOOKUP(tblAmpules[[#This Row],[Item No.]],tblListDrugsMeds[],2,FALSE),"ITEM NO. NOT FOUND")</f>
        <v>Suxamethonium (succinylcholine) chloride 20 mg/mL, 10 mL vial (IV)</v>
      </c>
      <c r="C209" s="63">
        <v>211.33333333333334</v>
      </c>
      <c r="D209" s="71"/>
      <c r="E209" s="71"/>
      <c r="F209" s="70"/>
      <c r="G209" s="70"/>
      <c r="H209" s="70"/>
      <c r="I209" s="70"/>
      <c r="J209" s="76"/>
    </row>
    <row r="210" spans="1:10" ht="25.5" x14ac:dyDescent="0.2">
      <c r="A210" s="75">
        <v>193</v>
      </c>
      <c r="B210" s="62" t="str">
        <f>IFERROR(VLOOKUP(tblAmpules[[#This Row],[Item No.]],tblListDrugsMeds[],2,FALSE),"ITEM NO. NOT FOUND")</f>
        <v>Terbutaline sulfate 500mcg/mL, 1mL ampule (IM, IV, SC)</v>
      </c>
      <c r="C210" s="63">
        <v>51.666666666666664</v>
      </c>
      <c r="D210" s="71"/>
      <c r="E210" s="71"/>
      <c r="F210" s="70"/>
      <c r="G210" s="70"/>
      <c r="H210" s="70"/>
      <c r="I210" s="70"/>
      <c r="J210" s="76"/>
    </row>
    <row r="211" spans="1:10" ht="25.5" x14ac:dyDescent="0.2">
      <c r="A211" s="75">
        <v>194</v>
      </c>
      <c r="B211" s="62" t="str">
        <f>IFERROR(VLOOKUP(tblAmpules[[#This Row],[Item No.]],tblListDrugsMeds[],2,FALSE),"ITEM NO. NOT FOUND")</f>
        <v>Tinzaparin (as sodium) 10,000 anti‐Xa IU/mL, 0.45 mL pre‐filled syringe (SC)</v>
      </c>
      <c r="C211" s="63">
        <v>0.83333333333333337</v>
      </c>
      <c r="D211" s="71"/>
      <c r="E211" s="71"/>
      <c r="F211" s="70"/>
      <c r="G211" s="70"/>
      <c r="H211" s="70"/>
      <c r="I211" s="70"/>
      <c r="J211" s="76"/>
    </row>
    <row r="212" spans="1:10" ht="25.5" x14ac:dyDescent="0.2">
      <c r="A212" s="75">
        <v>195</v>
      </c>
      <c r="B212" s="62" t="str">
        <f>IFERROR(VLOOKUP(tblAmpules[[#This Row],[Item No.]],tblListDrugsMeds[],2,FALSE),"ITEM NO. NOT FOUND")</f>
        <v>Tocilizumab 400mg/ 20ml vial concentrate solution for IV Infusion</v>
      </c>
      <c r="C212" s="63">
        <v>400</v>
      </c>
      <c r="D212" s="71"/>
      <c r="E212" s="71"/>
      <c r="F212" s="70"/>
      <c r="G212" s="70"/>
      <c r="H212" s="70"/>
      <c r="I212" s="70"/>
      <c r="J212" s="76"/>
    </row>
    <row r="213" spans="1:10" ht="25.5" x14ac:dyDescent="0.2">
      <c r="A213" s="75">
        <v>196</v>
      </c>
      <c r="B213" s="62" t="str">
        <f>IFERROR(VLOOKUP(tblAmpules[[#This Row],[Item No.]],tblListDrugsMeds[],2,FALSE),"ITEM NO. NOT FOUND")</f>
        <v>Tramadol Hydrochloride 50mg/mL, 1mL ampule (IM, IV, SC)</v>
      </c>
      <c r="C213" s="63">
        <v>4901.666666666667</v>
      </c>
      <c r="D213" s="71"/>
      <c r="E213" s="71"/>
      <c r="F213" s="70"/>
      <c r="G213" s="70"/>
      <c r="H213" s="70"/>
      <c r="I213" s="70"/>
      <c r="J213" s="76"/>
    </row>
    <row r="214" spans="1:10" ht="25.5" x14ac:dyDescent="0.2">
      <c r="A214" s="75">
        <v>197</v>
      </c>
      <c r="B214" s="62" t="str">
        <f>IFERROR(VLOOKUP(tblAmpules[[#This Row],[Item No.]],tblListDrugsMeds[],2,FALSE),"ITEM NO. NOT FOUND")</f>
        <v>Tramadol Hydrochloride 50mg/mL, 2mL ampule (IM, IV, SC)</v>
      </c>
      <c r="C214" s="63">
        <v>1345.8333333333333</v>
      </c>
      <c r="D214" s="71"/>
      <c r="E214" s="71"/>
      <c r="F214" s="70"/>
      <c r="G214" s="70"/>
      <c r="H214" s="70"/>
      <c r="I214" s="70"/>
      <c r="J214" s="76"/>
    </row>
    <row r="215" spans="1:10" ht="25.5" x14ac:dyDescent="0.2">
      <c r="A215" s="75">
        <v>198</v>
      </c>
      <c r="B215" s="62" t="str">
        <f>IFERROR(VLOOKUP(tblAmpules[[#This Row],[Item No.]],tblListDrugsMeds[],2,FALSE),"ITEM NO. NOT FOUND")</f>
        <v>Tranexamic acid 100mg/mL, 5mL ampule (IM, IV)</v>
      </c>
      <c r="C215" s="63">
        <v>3509.5</v>
      </c>
      <c r="D215" s="71"/>
      <c r="E215" s="71"/>
      <c r="F215" s="70"/>
      <c r="G215" s="70"/>
      <c r="H215" s="70"/>
      <c r="I215" s="70"/>
      <c r="J215" s="76"/>
    </row>
    <row r="216" spans="1:10" ht="25.5" x14ac:dyDescent="0.2">
      <c r="A216" s="75">
        <v>199</v>
      </c>
      <c r="B216" s="62" t="str">
        <f>IFERROR(VLOOKUP(tblAmpules[[#This Row],[Item No.]],tblListDrugsMeds[],2,FALSE),"ITEM NO. NOT FOUND")</f>
        <v>Trastuzumab 150 mg lyophilized powder (IV infusion) vial</v>
      </c>
      <c r="C216" s="63">
        <v>833.33333333333337</v>
      </c>
      <c r="D216" s="71"/>
      <c r="E216" s="71"/>
      <c r="F216" s="70"/>
      <c r="G216" s="70"/>
      <c r="H216" s="70"/>
      <c r="I216" s="70"/>
      <c r="J216" s="76"/>
    </row>
    <row r="217" spans="1:10" ht="25.5" x14ac:dyDescent="0.2">
      <c r="A217" s="75">
        <v>200</v>
      </c>
      <c r="B217" s="62" t="str">
        <f>IFERROR(VLOOKUP(tblAmpules[[#This Row],[Item No.]],tblListDrugsMeds[],2,FALSE),"ITEM NO. NOT FOUND")</f>
        <v>Trastuzumab 600 mg/5 mL (120 mg/mL) solution for injection (SC), 5 mL vial</v>
      </c>
      <c r="C217" s="63">
        <v>50</v>
      </c>
      <c r="D217" s="71"/>
      <c r="E217" s="71"/>
      <c r="F217" s="70"/>
      <c r="G217" s="70"/>
      <c r="H217" s="70"/>
      <c r="I217" s="70"/>
      <c r="J217" s="76"/>
    </row>
    <row r="218" spans="1:10" ht="25.5" x14ac:dyDescent="0.2">
      <c r="A218" s="75">
        <v>201</v>
      </c>
      <c r="B218" s="62" t="str">
        <f>IFERROR(VLOOKUP(tblAmpules[[#This Row],[Item No.]],tblListDrugsMeds[],2,FALSE),"ITEM NO. NOT FOUND")</f>
        <v>Valproic Acid 500 mg/ 5mL IV infusion, 5 mL vial</v>
      </c>
      <c r="C218" s="63">
        <v>9.3333333333333339</v>
      </c>
      <c r="D218" s="71"/>
      <c r="E218" s="71"/>
      <c r="F218" s="70"/>
      <c r="G218" s="70"/>
      <c r="H218" s="70"/>
      <c r="I218" s="70"/>
      <c r="J218" s="76"/>
    </row>
    <row r="219" spans="1:10" ht="25.5" x14ac:dyDescent="0.2">
      <c r="A219" s="75">
        <v>202</v>
      </c>
      <c r="B219" s="62" t="str">
        <f>IFERROR(VLOOKUP(tblAmpules[[#This Row],[Item No.]],tblListDrugsMeds[],2,FALSE),"ITEM NO. NOT FOUND")</f>
        <v>Vancomycin Hydrochloride 500mg vial (IV)</v>
      </c>
      <c r="C219" s="63">
        <v>4440</v>
      </c>
      <c r="D219" s="71"/>
      <c r="E219" s="71"/>
      <c r="F219" s="70"/>
      <c r="G219" s="70"/>
      <c r="H219" s="70"/>
      <c r="I219" s="70"/>
      <c r="J219" s="76"/>
    </row>
    <row r="220" spans="1:10" x14ac:dyDescent="0.2">
      <c r="A220" s="75">
        <v>203</v>
      </c>
      <c r="B220" s="62" t="str">
        <f>IFERROR(VLOOKUP(tblAmpules[[#This Row],[Item No.]],tblListDrugsMeds[],2,FALSE),"ITEM NO. NOT FOUND")</f>
        <v>Vasopressin 20 IU/mL (IM, IV)</v>
      </c>
      <c r="C220" s="63">
        <v>500</v>
      </c>
      <c r="D220" s="71"/>
      <c r="E220" s="71"/>
      <c r="F220" s="70"/>
      <c r="G220" s="70"/>
      <c r="H220" s="70"/>
      <c r="I220" s="70"/>
      <c r="J220" s="76"/>
    </row>
    <row r="221" spans="1:10" ht="25.5" x14ac:dyDescent="0.2">
      <c r="A221" s="75">
        <v>204</v>
      </c>
      <c r="B221" s="62" t="str">
        <f>IFERROR(VLOOKUP(tblAmpules[[#This Row],[Item No.]],tblListDrugsMeds[],2,FALSE),"ITEM NO. NOT FOUND")</f>
        <v>Verapamil Hydrochloride 2.5 mg/mL, 2 mL ampul (IV)</v>
      </c>
      <c r="C221" s="63">
        <v>52.5</v>
      </c>
      <c r="D221" s="71"/>
      <c r="E221" s="71"/>
      <c r="F221" s="70"/>
      <c r="G221" s="70"/>
      <c r="H221" s="70"/>
      <c r="I221" s="70"/>
      <c r="J221" s="76"/>
    </row>
    <row r="222" spans="1:10" ht="25.5" x14ac:dyDescent="0.2">
      <c r="A222" s="75">
        <v>205</v>
      </c>
      <c r="B222" s="62" t="str">
        <f>IFERROR(VLOOKUP(tblAmpules[[#This Row],[Item No.]],tblListDrugsMeds[],2,FALSE),"ITEM NO. NOT FOUND")</f>
        <v>Vinblastine sulfate 1 mg/mL, 10 mL vial (IV)</v>
      </c>
      <c r="C222" s="63">
        <v>31.75</v>
      </c>
      <c r="D222" s="71"/>
      <c r="E222" s="71"/>
      <c r="F222" s="70"/>
      <c r="G222" s="70"/>
      <c r="H222" s="70"/>
      <c r="I222" s="70"/>
      <c r="J222" s="76"/>
    </row>
    <row r="223" spans="1:10" ht="25.5" x14ac:dyDescent="0.2">
      <c r="A223" s="75">
        <v>206</v>
      </c>
      <c r="B223" s="62" t="str">
        <f>IFERROR(VLOOKUP(tblAmpules[[#This Row],[Item No.]],tblListDrugsMeds[],2,FALSE),"ITEM NO. NOT FOUND")</f>
        <v>Vincristine sulfate 1 mg/mL, 1 mL vial (IV)</v>
      </c>
      <c r="C223" s="63">
        <v>209.16666666666666</v>
      </c>
      <c r="D223" s="71"/>
      <c r="E223" s="71"/>
      <c r="F223" s="70"/>
      <c r="G223" s="70"/>
      <c r="H223" s="70"/>
      <c r="I223" s="70"/>
      <c r="J223" s="76"/>
    </row>
    <row r="224" spans="1:10" ht="25.5" x14ac:dyDescent="0.2">
      <c r="A224" s="75">
        <v>207</v>
      </c>
      <c r="B224" s="62" t="str">
        <f>IFERROR(VLOOKUP(tblAmpules[[#This Row],[Item No.]],tblListDrugsMeds[],2,FALSE),"ITEM NO. NOT FOUND")</f>
        <v>Vincristine sulfate 1 mg/mL, 2 mL vial (IV)</v>
      </c>
      <c r="C224" s="63">
        <v>211.66666666666666</v>
      </c>
      <c r="D224" s="71"/>
      <c r="E224" s="71"/>
      <c r="F224" s="70"/>
      <c r="G224" s="70"/>
      <c r="H224" s="70"/>
      <c r="I224" s="70"/>
      <c r="J224" s="76"/>
    </row>
    <row r="225" spans="1:10" ht="25.5" x14ac:dyDescent="0.2">
      <c r="A225" s="75">
        <v>208</v>
      </c>
      <c r="B225" s="62" t="str">
        <f>IFERROR(VLOOKUP(tblAmpules[[#This Row],[Item No.]],tblListDrugsMeds[],2,FALSE),"ITEM NO. NOT FOUND")</f>
        <v>Vitamin B1 B6 B12 100 mg B1 + 100 mg B6 + 1 mg B12 per 3 Ml ampul (IV)</v>
      </c>
      <c r="C225" s="63">
        <v>10</v>
      </c>
      <c r="D225" s="71"/>
      <c r="E225" s="71"/>
      <c r="F225" s="70"/>
      <c r="G225" s="70"/>
      <c r="H225" s="70"/>
      <c r="I225" s="70"/>
      <c r="J225" s="76"/>
    </row>
    <row r="226" spans="1:10" ht="25.5" x14ac:dyDescent="0.2">
      <c r="A226" s="84">
        <v>209</v>
      </c>
      <c r="B226" s="85" t="str">
        <f>IFERROR(VLOOKUP(tblAmpules[[#This Row],[Item No.]],tblListDrugsMeds[],2,FALSE),"ITEM NO. NOT FOUND")</f>
        <v>Voriconazole 200mg lyophilized powder for solution for IV infusion, 30mLVial</v>
      </c>
      <c r="C226" s="86">
        <v>27.5</v>
      </c>
      <c r="D226" s="87"/>
      <c r="E226" s="87"/>
      <c r="F226" s="88"/>
      <c r="G226" s="88"/>
      <c r="H226" s="88"/>
      <c r="I226" s="88"/>
      <c r="J226" s="89"/>
    </row>
    <row r="229" spans="1:10" x14ac:dyDescent="0.2">
      <c r="H229" s="72" t="s">
        <v>677</v>
      </c>
    </row>
    <row r="232" spans="1:10" x14ac:dyDescent="0.2">
      <c r="H232" s="73" t="s">
        <v>678</v>
      </c>
    </row>
    <row r="233" spans="1:10" x14ac:dyDescent="0.2">
      <c r="H233" s="65" t="s">
        <v>679</v>
      </c>
    </row>
  </sheetData>
  <sheetProtection insertRows="0"/>
  <mergeCells count="9">
    <mergeCell ref="C14:J14"/>
    <mergeCell ref="C13:J13"/>
    <mergeCell ref="C6:J6"/>
    <mergeCell ref="C9:J9"/>
    <mergeCell ref="C10:J10"/>
    <mergeCell ref="C7:J7"/>
    <mergeCell ref="C12:J12"/>
    <mergeCell ref="C8:J8"/>
    <mergeCell ref="C11:J11"/>
  </mergeCells>
  <pageMargins left="0.39370078740157483" right="0.39370078740157483" top="0.59055118110236227" bottom="0.59055118110236227" header="0.19685039370078741" footer="0.19685039370078741"/>
  <pageSetup paperSize="9" orientation="landscape" r:id="rId1"/>
  <headerFooter>
    <oddFooter>&amp;R&amp;"Times New Roman,Regular"&amp;10Page &amp;P of &amp;N</oddFooter>
  </headerFooter>
  <drawing r:id="rId2"/>
  <tableParts count="1">
    <tablePart r:id="rId3"/>
  </tableParts>
  <extLst>
    <ext xmlns:x15="http://schemas.microsoft.com/office/spreadsheetml/2010/11/main" uri="{F7C9EE02-42E1-4005-9D12-6889AFFD525C}">
      <x15:webExtensions xmlns:xm="http://schemas.microsoft.com/office/excel/2006/main">
        <x15:webExtension appRef="{F72BA86C-B77B-4C2C-BB62-A3C0F7869EF9}">
          <xm:f>Ampules!1:1048576</xm:f>
        </x15:webExtension>
      </x15:webExtens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76E15-8FAE-42BD-B094-324869374809}">
  <sheetPr codeName="Sheet11"/>
  <dimension ref="A1:Z38"/>
  <sheetViews>
    <sheetView view="pageBreakPreview" zoomScaleNormal="100" zoomScaleSheetLayoutView="100" workbookViewId="0">
      <selection activeCell="I21" sqref="I21"/>
    </sheetView>
  </sheetViews>
  <sheetFormatPr defaultColWidth="8.28515625" defaultRowHeight="12.75" x14ac:dyDescent="0.2"/>
  <cols>
    <col min="1" max="1" width="9.5703125" style="123" customWidth="1"/>
    <col min="2" max="2" width="29" style="13" customWidth="1"/>
    <col min="3" max="3" width="9.140625" style="23" customWidth="1"/>
    <col min="4" max="8" width="13.28515625" style="14" customWidth="1"/>
    <col min="9" max="9" width="12.42578125" style="14" customWidth="1"/>
    <col min="10" max="10" width="13.28515625" style="14" customWidth="1"/>
    <col min="11" max="16384" width="8.28515625" style="14"/>
  </cols>
  <sheetData>
    <row r="1" spans="1:26" s="13" customFormat="1" x14ac:dyDescent="0.25">
      <c r="A1" s="120" t="s">
        <v>663</v>
      </c>
      <c r="C1" s="20"/>
    </row>
    <row r="2" spans="1:26" s="13" customFormat="1" x14ac:dyDescent="0.25">
      <c r="A2" s="120" t="s">
        <v>664</v>
      </c>
      <c r="C2" s="20"/>
    </row>
    <row r="3" spans="1:26" s="13" customFormat="1" ht="13.5" x14ac:dyDescent="0.25">
      <c r="A3" s="121" t="s">
        <v>695</v>
      </c>
      <c r="C3" s="20"/>
    </row>
    <row r="5" spans="1:26" s="10" customFormat="1" x14ac:dyDescent="0.2">
      <c r="A5" s="122"/>
      <c r="B5" s="2" t="s">
        <v>648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10" customFormat="1" x14ac:dyDescent="0.2">
      <c r="A6" s="122"/>
      <c r="B6" s="5" t="s">
        <v>649</v>
      </c>
      <c r="C6" s="119" t="s">
        <v>650</v>
      </c>
      <c r="D6" s="119"/>
      <c r="E6" s="119"/>
      <c r="F6" s="119"/>
      <c r="G6" s="119"/>
      <c r="H6" s="119"/>
      <c r="I6" s="119"/>
      <c r="J6" s="1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6" s="10" customFormat="1" x14ac:dyDescent="0.2">
      <c r="A7" s="122"/>
      <c r="B7" s="5" t="s">
        <v>655</v>
      </c>
      <c r="C7" s="119" t="s">
        <v>684</v>
      </c>
      <c r="D7" s="119"/>
      <c r="E7" s="119"/>
      <c r="F7" s="119"/>
      <c r="G7" s="119"/>
      <c r="H7" s="119"/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6" s="10" customFormat="1" x14ac:dyDescent="0.2">
      <c r="A8" s="122"/>
      <c r="B8" s="38" t="s">
        <v>680</v>
      </c>
      <c r="C8" s="5" t="s">
        <v>682</v>
      </c>
      <c r="D8" s="5"/>
      <c r="E8" s="5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6" s="10" customFormat="1" x14ac:dyDescent="0.2">
      <c r="A9" s="122"/>
      <c r="B9" s="5" t="s">
        <v>651</v>
      </c>
      <c r="C9" s="119" t="s">
        <v>652</v>
      </c>
      <c r="D9" s="119"/>
      <c r="E9" s="119"/>
      <c r="F9" s="119"/>
      <c r="G9" s="119"/>
      <c r="H9" s="119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6" s="10" customFormat="1" x14ac:dyDescent="0.2">
      <c r="A10" s="122"/>
      <c r="B10" s="5" t="s">
        <v>653</v>
      </c>
      <c r="C10" s="119" t="s">
        <v>654</v>
      </c>
      <c r="D10" s="119"/>
      <c r="E10" s="119"/>
      <c r="F10" s="119"/>
      <c r="G10" s="119"/>
      <c r="H10" s="119"/>
      <c r="I10" s="119"/>
      <c r="J10" s="11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6" x14ac:dyDescent="0.2">
      <c r="B11" s="13" t="s">
        <v>683</v>
      </c>
      <c r="C11" s="14" t="s">
        <v>686</v>
      </c>
    </row>
    <row r="12" spans="1:26" s="10" customFormat="1" x14ac:dyDescent="0.2">
      <c r="A12" s="122"/>
      <c r="B12" s="5" t="s">
        <v>656</v>
      </c>
      <c r="C12" s="119" t="s">
        <v>672</v>
      </c>
      <c r="D12" s="119"/>
      <c r="E12" s="119"/>
      <c r="F12" s="119"/>
      <c r="G12" s="119"/>
      <c r="H12" s="119"/>
      <c r="I12" s="119"/>
      <c r="J12" s="11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6" s="10" customFormat="1" x14ac:dyDescent="0.2">
      <c r="A13" s="122"/>
      <c r="B13" s="5" t="s">
        <v>657</v>
      </c>
      <c r="C13" s="118" t="s">
        <v>658</v>
      </c>
      <c r="D13" s="118"/>
      <c r="E13" s="118"/>
      <c r="F13" s="118"/>
      <c r="G13" s="118"/>
      <c r="H13" s="118"/>
      <c r="I13" s="118"/>
      <c r="J13" s="1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10" customFormat="1" x14ac:dyDescent="0.2">
      <c r="A14" s="124"/>
      <c r="B14" s="5" t="s">
        <v>665</v>
      </c>
      <c r="C14" s="119" t="s">
        <v>659</v>
      </c>
      <c r="D14" s="119"/>
      <c r="E14" s="119"/>
      <c r="F14" s="119"/>
      <c r="G14" s="119"/>
      <c r="H14" s="119"/>
      <c r="I14" s="119"/>
      <c r="J14" s="1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13" customFormat="1" x14ac:dyDescent="0.25">
      <c r="A15" s="129"/>
      <c r="C15" s="20"/>
    </row>
    <row r="16" spans="1:26" s="17" customFormat="1" x14ac:dyDescent="0.25">
      <c r="A16" s="125" t="s">
        <v>666</v>
      </c>
      <c r="B16" s="7"/>
      <c r="C16" s="21"/>
      <c r="D16" s="1"/>
      <c r="E16" s="1"/>
      <c r="F16" s="1"/>
      <c r="G16" s="1"/>
      <c r="H16" s="1"/>
      <c r="I16" s="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s="39" customFormat="1" ht="36" x14ac:dyDescent="0.25">
      <c r="A17" s="131" t="s">
        <v>660</v>
      </c>
      <c r="B17" s="109" t="s">
        <v>649</v>
      </c>
      <c r="C17" s="92" t="s">
        <v>685</v>
      </c>
      <c r="D17" s="93" t="s">
        <v>681</v>
      </c>
      <c r="E17" s="112" t="s">
        <v>651</v>
      </c>
      <c r="F17" s="113" t="s">
        <v>653</v>
      </c>
      <c r="G17" s="113" t="s">
        <v>683</v>
      </c>
      <c r="H17" s="107" t="s">
        <v>656</v>
      </c>
      <c r="I17" s="110" t="s">
        <v>661</v>
      </c>
      <c r="J17" s="111" t="s">
        <v>662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25.5" x14ac:dyDescent="0.2">
      <c r="A18" s="127">
        <v>642</v>
      </c>
      <c r="B18" s="8" t="str">
        <f>IFERROR(VLOOKUP(tblOthers[[#This Row],[Item No.]],tblListDrugsMeds[],2,FALSE),"ITEM NO. NOT FOUND")</f>
        <v>Bisacodyl Rectal: 5 mg (children) suppository</v>
      </c>
      <c r="C18" s="22">
        <v>130</v>
      </c>
      <c r="D18" s="9"/>
      <c r="E18" s="9"/>
      <c r="F18" s="15"/>
      <c r="G18" s="16"/>
      <c r="H18" s="16"/>
      <c r="I18" s="16"/>
      <c r="J18" s="102"/>
    </row>
    <row r="19" spans="1:20" ht="25.5" x14ac:dyDescent="0.2">
      <c r="A19" s="127">
        <v>643</v>
      </c>
      <c r="B19" s="8" t="str">
        <f>IFERROR(VLOOKUP(tblOthers[[#This Row],[Item No.]],tblListDrugsMeds[],2,FALSE),"ITEM NO. NOT FOUND")</f>
        <v>Bisacodyl Rectal: 10 mg (adult) suppository</v>
      </c>
      <c r="C19" s="22">
        <v>321.66666666666669</v>
      </c>
      <c r="D19" s="9"/>
      <c r="E19" s="9"/>
      <c r="F19" s="15"/>
      <c r="G19" s="16"/>
      <c r="H19" s="16"/>
      <c r="I19" s="16"/>
      <c r="J19" s="102"/>
    </row>
    <row r="20" spans="1:20" ht="25.5" x14ac:dyDescent="0.2">
      <c r="A20" s="127">
        <v>644</v>
      </c>
      <c r="B20" s="8" t="str">
        <f>IFERROR(VLOOKUP(tblOthers[[#This Row],[Item No.]],tblListDrugsMeds[],2,FALSE),"ITEM NO. NOT FOUND")</f>
        <v>Chlorhexidine solution 4%, 500mL (as gluconate) bottle</v>
      </c>
      <c r="C20" s="22">
        <v>308.33333333333331</v>
      </c>
      <c r="D20" s="9"/>
      <c r="E20" s="9"/>
      <c r="F20" s="15"/>
      <c r="G20" s="16"/>
      <c r="H20" s="16"/>
      <c r="I20" s="16"/>
      <c r="J20" s="102"/>
    </row>
    <row r="21" spans="1:20" ht="25.5" x14ac:dyDescent="0.2">
      <c r="A21" s="127">
        <v>645</v>
      </c>
      <c r="B21" s="8" t="str">
        <f>IFERROR(VLOOKUP(tblOthers[[#This Row],[Item No.]],tblListDrugsMeds[],2,FALSE),"ITEM NO. NOT FOUND")</f>
        <v>Chlorhexidine solution 0.12%, 120mL (as gluconate) bottle</v>
      </c>
      <c r="C21" s="22">
        <v>832.08333333333337</v>
      </c>
      <c r="D21" s="9"/>
      <c r="E21" s="9"/>
      <c r="F21" s="15"/>
      <c r="G21" s="16"/>
      <c r="H21" s="16"/>
      <c r="I21" s="16"/>
      <c r="J21" s="102"/>
    </row>
    <row r="22" spans="1:20" ht="25.5" x14ac:dyDescent="0.2">
      <c r="A22" s="127">
        <v>646</v>
      </c>
      <c r="B22" s="8" t="str">
        <f>IFERROR(VLOOKUP(tblOthers[[#This Row],[Item No.]],tblListDrugsMeds[],2,FALSE),"ITEM NO. NOT FOUND")</f>
        <v>Chlorhexidine solution 0.12%, 380mL (as gluconate) bottle</v>
      </c>
      <c r="C22" s="22">
        <v>436.66666666666669</v>
      </c>
      <c r="D22" s="9"/>
      <c r="E22" s="9"/>
      <c r="F22" s="15"/>
      <c r="G22" s="16"/>
      <c r="H22" s="16"/>
      <c r="I22" s="16"/>
      <c r="J22" s="102"/>
    </row>
    <row r="23" spans="1:20" ht="25.5" x14ac:dyDescent="0.2">
      <c r="A23" s="127">
        <v>647</v>
      </c>
      <c r="B23" s="8" t="str">
        <f>IFERROR(VLOOKUP(tblOthers[[#This Row],[Item No.]],tblListDrugsMeds[],2,FALSE),"ITEM NO. NOT FOUND")</f>
        <v>Hydrogen Peroxide Solution: 3%, 120 mL bottle</v>
      </c>
      <c r="C23" s="22">
        <v>25</v>
      </c>
      <c r="D23" s="9"/>
      <c r="E23" s="9"/>
      <c r="F23" s="15"/>
      <c r="G23" s="16"/>
      <c r="H23" s="16"/>
      <c r="I23" s="16"/>
      <c r="J23" s="102"/>
    </row>
    <row r="24" spans="1:20" ht="38.25" x14ac:dyDescent="0.2">
      <c r="A24" s="127">
        <v>648</v>
      </c>
      <c r="B24" s="8" t="str">
        <f>IFERROR(VLOOKUP(tblOthers[[#This Row],[Item No.]],tblListDrugsMeds[],2,FALSE),"ITEM NO. NOT FOUND")</f>
        <v>Monobasic/Dibasic Sodium Phosphate Rectal: 19 g/7 g solution per 66 mL bottle (enema)</v>
      </c>
      <c r="C24" s="22">
        <v>20.083333333333332</v>
      </c>
      <c r="D24" s="9"/>
      <c r="E24" s="9"/>
      <c r="F24" s="15"/>
      <c r="G24" s="16"/>
      <c r="H24" s="16"/>
      <c r="I24" s="16"/>
      <c r="J24" s="102"/>
    </row>
    <row r="25" spans="1:20" ht="38.25" x14ac:dyDescent="0.2">
      <c r="A25" s="127">
        <v>649</v>
      </c>
      <c r="B25" s="8" t="str">
        <f>IFERROR(VLOOKUP(tblOthers[[#This Row],[Item No.]],tblListDrugsMeds[],2,FALSE),"ITEM NO. NOT FOUND")</f>
        <v>Monobasic/Dibasic Sodium Phosphate Rectal: 19 g/7 g solution per 133 mL bottle (enema)</v>
      </c>
      <c r="C25" s="22">
        <v>55</v>
      </c>
      <c r="D25" s="9"/>
      <c r="E25" s="9"/>
      <c r="F25" s="15"/>
      <c r="G25" s="16"/>
      <c r="H25" s="16"/>
      <c r="I25" s="16"/>
      <c r="J25" s="102"/>
    </row>
    <row r="26" spans="1:20" ht="25.5" x14ac:dyDescent="0.2">
      <c r="A26" s="127">
        <v>650</v>
      </c>
      <c r="B26" s="8" t="str">
        <f>IFERROR(VLOOKUP(tblOthers[[#This Row],[Item No.]],tblListDrugsMeds[],2,FALSE),"ITEM NO. NOT FOUND")</f>
        <v xml:space="preserve">Paracetamol Rectal: 125mg  suppository  </v>
      </c>
      <c r="C26" s="22">
        <v>80</v>
      </c>
      <c r="D26" s="9"/>
      <c r="E26" s="9"/>
      <c r="F26" s="15"/>
      <c r="G26" s="16"/>
      <c r="H26" s="16"/>
      <c r="I26" s="16"/>
      <c r="J26" s="102"/>
    </row>
    <row r="27" spans="1:20" ht="25.5" x14ac:dyDescent="0.2">
      <c r="A27" s="127">
        <v>651</v>
      </c>
      <c r="B27" s="8" t="str">
        <f>IFERROR(VLOOKUP(tblOthers[[#This Row],[Item No.]],tblListDrugsMeds[],2,FALSE),"ITEM NO. NOT FOUND")</f>
        <v xml:space="preserve">Paracetamol Rectal: 250mg suppository      </v>
      </c>
      <c r="C27" s="22">
        <v>85</v>
      </c>
      <c r="D27" s="9"/>
      <c r="E27" s="9"/>
      <c r="F27" s="15"/>
      <c r="G27" s="16"/>
      <c r="H27" s="16"/>
      <c r="I27" s="16"/>
      <c r="J27" s="102"/>
    </row>
    <row r="28" spans="1:20" ht="25.5" x14ac:dyDescent="0.2">
      <c r="A28" s="127">
        <v>652</v>
      </c>
      <c r="B28" s="8" t="str">
        <f>IFERROR(VLOOKUP(tblOthers[[#This Row],[Item No.]],tblListDrugsMeds[],2,FALSE),"ITEM NO. NOT FOUND")</f>
        <v>Povidone iodine 1% oral antiseptic, 120ml</v>
      </c>
      <c r="C28" s="22">
        <v>140</v>
      </c>
      <c r="D28" s="9"/>
      <c r="E28" s="9"/>
      <c r="F28" s="15"/>
      <c r="G28" s="16"/>
      <c r="H28" s="16"/>
      <c r="I28" s="16"/>
      <c r="J28" s="102"/>
    </row>
    <row r="29" spans="1:20" ht="25.5" x14ac:dyDescent="0.2">
      <c r="A29" s="127">
        <v>653</v>
      </c>
      <c r="B29" s="8" t="str">
        <f>IFERROR(VLOOKUP(tblOthers[[#This Row],[Item No.]],tblListDrugsMeds[],2,FALSE),"ITEM NO. NOT FOUND")</f>
        <v>Povidone iodine 1% oral antiseptic, 60ml</v>
      </c>
      <c r="C29" s="22">
        <v>142</v>
      </c>
      <c r="D29" s="9"/>
      <c r="E29" s="9"/>
      <c r="F29" s="15"/>
      <c r="G29" s="16"/>
      <c r="H29" s="16"/>
      <c r="I29" s="16"/>
      <c r="J29" s="102"/>
    </row>
    <row r="30" spans="1:20" ht="25.5" x14ac:dyDescent="0.2">
      <c r="A30" s="127">
        <v>654</v>
      </c>
      <c r="B30" s="8" t="str">
        <f>IFERROR(VLOOKUP(tblOthers[[#This Row],[Item No.]],tblListDrugsMeds[],2,FALSE),"ITEM NO. NOT FOUND")</f>
        <v>Povidone Iodine Solution: 10%, 120mL bottle</v>
      </c>
      <c r="C30" s="22">
        <v>300</v>
      </c>
      <c r="D30" s="9"/>
      <c r="E30" s="9"/>
      <c r="F30" s="15"/>
      <c r="G30" s="16"/>
      <c r="H30" s="16"/>
      <c r="I30" s="16"/>
      <c r="J30" s="102"/>
    </row>
    <row r="31" spans="1:20" ht="25.5" x14ac:dyDescent="0.2">
      <c r="A31" s="128">
        <v>655</v>
      </c>
      <c r="B31" s="96" t="str">
        <f>IFERROR(VLOOKUP(tblOthers[[#This Row],[Item No.]],tblListDrugsMeds[],2,FALSE),"ITEM NO. NOT FOUND")</f>
        <v>Povidone Iodine Surgical Skin Cleanser: 7.5%, 120 mL  bottle</v>
      </c>
      <c r="C31" s="97">
        <v>300</v>
      </c>
      <c r="D31" s="98"/>
      <c r="E31" s="98"/>
      <c r="F31" s="108"/>
      <c r="G31" s="103"/>
      <c r="H31" s="103"/>
      <c r="I31" s="103"/>
      <c r="J31" s="104"/>
    </row>
    <row r="34" spans="8:8" x14ac:dyDescent="0.2">
      <c r="H34" s="37" t="s">
        <v>677</v>
      </c>
    </row>
    <row r="37" spans="8:8" x14ac:dyDescent="0.2">
      <c r="H37" s="12" t="s">
        <v>678</v>
      </c>
    </row>
    <row r="38" spans="8:8" x14ac:dyDescent="0.2">
      <c r="H38" s="14" t="s">
        <v>679</v>
      </c>
    </row>
  </sheetData>
  <mergeCells count="7">
    <mergeCell ref="C13:J13"/>
    <mergeCell ref="C14:J14"/>
    <mergeCell ref="C6:J6"/>
    <mergeCell ref="C7:J7"/>
    <mergeCell ref="C9:J9"/>
    <mergeCell ref="C10:J10"/>
    <mergeCell ref="C12:J12"/>
  </mergeCells>
  <pageMargins left="0.39370078740157483" right="0.39370078740157483" top="0.59055118110236227" bottom="0.59055118110236227" header="0.31496062992125984" footer="0.19685039370078741"/>
  <pageSetup paperSize="9" orientation="landscape" r:id="rId1"/>
  <headerFooter>
    <oddFooter>&amp;R&amp;"Times New Roman,Regular"&amp;10Page &amp;P of &amp;N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8BB7-F50A-4184-91A7-DE96853BFC11}">
  <sheetPr codeName="Sheet12"/>
  <dimension ref="A1:B656"/>
  <sheetViews>
    <sheetView showGridLines="0" workbookViewId="0">
      <selection activeCell="B19" sqref="B19"/>
    </sheetView>
  </sheetViews>
  <sheetFormatPr defaultRowHeight="15" x14ac:dyDescent="0.25"/>
  <cols>
    <col min="1" max="1" width="7.5703125" customWidth="1"/>
    <col min="2" max="2" width="86" customWidth="1"/>
  </cols>
  <sheetData>
    <row r="1" spans="1:2" x14ac:dyDescent="0.25">
      <c r="A1" s="44" t="s">
        <v>696</v>
      </c>
      <c r="B1" s="43" t="s">
        <v>697</v>
      </c>
    </row>
    <row r="2" spans="1:2" x14ac:dyDescent="0.25">
      <c r="A2" s="41">
        <v>1</v>
      </c>
      <c r="B2" s="45" t="s">
        <v>219</v>
      </c>
    </row>
    <row r="3" spans="1:2" x14ac:dyDescent="0.25">
      <c r="A3" s="41">
        <v>2</v>
      </c>
      <c r="B3" s="45" t="s">
        <v>220</v>
      </c>
    </row>
    <row r="4" spans="1:2" x14ac:dyDescent="0.25">
      <c r="A4" s="41">
        <v>3</v>
      </c>
      <c r="B4" s="45" t="s">
        <v>221</v>
      </c>
    </row>
    <row r="5" spans="1:2" x14ac:dyDescent="0.25">
      <c r="A5" s="41">
        <v>4</v>
      </c>
      <c r="B5" s="45" t="s">
        <v>222</v>
      </c>
    </row>
    <row r="6" spans="1:2" x14ac:dyDescent="0.25">
      <c r="A6" s="41">
        <v>5</v>
      </c>
      <c r="B6" s="45" t="s">
        <v>223</v>
      </c>
    </row>
    <row r="7" spans="1:2" x14ac:dyDescent="0.25">
      <c r="A7" s="41">
        <v>6</v>
      </c>
      <c r="B7" s="45" t="s">
        <v>224</v>
      </c>
    </row>
    <row r="8" spans="1:2" x14ac:dyDescent="0.25">
      <c r="A8" s="41">
        <v>7</v>
      </c>
      <c r="B8" s="45" t="s">
        <v>225</v>
      </c>
    </row>
    <row r="9" spans="1:2" x14ac:dyDescent="0.25">
      <c r="A9" s="41">
        <v>8</v>
      </c>
      <c r="B9" s="45" t="s">
        <v>226</v>
      </c>
    </row>
    <row r="10" spans="1:2" x14ac:dyDescent="0.25">
      <c r="A10" s="41">
        <v>9</v>
      </c>
      <c r="B10" s="45" t="s">
        <v>227</v>
      </c>
    </row>
    <row r="11" spans="1:2" x14ac:dyDescent="0.25">
      <c r="A11" s="41">
        <v>10</v>
      </c>
      <c r="B11" s="45" t="s">
        <v>228</v>
      </c>
    </row>
    <row r="12" spans="1:2" x14ac:dyDescent="0.25">
      <c r="A12" s="41">
        <v>11</v>
      </c>
      <c r="B12" s="45" t="s">
        <v>229</v>
      </c>
    </row>
    <row r="13" spans="1:2" x14ac:dyDescent="0.25">
      <c r="A13" s="41">
        <v>12</v>
      </c>
      <c r="B13" s="45" t="s">
        <v>230</v>
      </c>
    </row>
    <row r="14" spans="1:2" x14ac:dyDescent="0.25">
      <c r="A14" s="41">
        <v>13</v>
      </c>
      <c r="B14" s="45" t="s">
        <v>231</v>
      </c>
    </row>
    <row r="15" spans="1:2" x14ac:dyDescent="0.25">
      <c r="A15" s="41">
        <v>14</v>
      </c>
      <c r="B15" s="45" t="s">
        <v>232</v>
      </c>
    </row>
    <row r="16" spans="1:2" x14ac:dyDescent="0.25">
      <c r="A16" s="41">
        <v>15</v>
      </c>
      <c r="B16" s="45" t="s">
        <v>233</v>
      </c>
    </row>
    <row r="17" spans="1:2" x14ac:dyDescent="0.25">
      <c r="A17" s="41">
        <v>16</v>
      </c>
      <c r="B17" s="45" t="s">
        <v>234</v>
      </c>
    </row>
    <row r="18" spans="1:2" x14ac:dyDescent="0.25">
      <c r="A18" s="41">
        <v>17</v>
      </c>
      <c r="B18" s="45" t="s">
        <v>235</v>
      </c>
    </row>
    <row r="19" spans="1:2" x14ac:dyDescent="0.25">
      <c r="A19" s="41">
        <v>18</v>
      </c>
      <c r="B19" s="45" t="s">
        <v>236</v>
      </c>
    </row>
    <row r="20" spans="1:2" x14ac:dyDescent="0.25">
      <c r="A20" s="41">
        <v>19</v>
      </c>
      <c r="B20" s="45" t="s">
        <v>237</v>
      </c>
    </row>
    <row r="21" spans="1:2" x14ac:dyDescent="0.25">
      <c r="A21" s="41">
        <v>20</v>
      </c>
      <c r="B21" s="45" t="s">
        <v>238</v>
      </c>
    </row>
    <row r="22" spans="1:2" x14ac:dyDescent="0.25">
      <c r="A22" s="41">
        <v>21</v>
      </c>
      <c r="B22" s="45" t="s">
        <v>239</v>
      </c>
    </row>
    <row r="23" spans="1:2" x14ac:dyDescent="0.25">
      <c r="A23" s="41">
        <v>22</v>
      </c>
      <c r="B23" s="45" t="s">
        <v>240</v>
      </c>
    </row>
    <row r="24" spans="1:2" x14ac:dyDescent="0.25">
      <c r="A24" s="41">
        <v>23</v>
      </c>
      <c r="B24" s="45" t="s">
        <v>241</v>
      </c>
    </row>
    <row r="25" spans="1:2" x14ac:dyDescent="0.25">
      <c r="A25" s="41">
        <v>24</v>
      </c>
      <c r="B25" s="45" t="s">
        <v>242</v>
      </c>
    </row>
    <row r="26" spans="1:2" x14ac:dyDescent="0.25">
      <c r="A26" s="41">
        <v>25</v>
      </c>
      <c r="B26" s="45" t="s">
        <v>243</v>
      </c>
    </row>
    <row r="27" spans="1:2" x14ac:dyDescent="0.25">
      <c r="A27" s="41">
        <v>26</v>
      </c>
      <c r="B27" s="45" t="s">
        <v>244</v>
      </c>
    </row>
    <row r="28" spans="1:2" x14ac:dyDescent="0.25">
      <c r="A28" s="41">
        <v>27</v>
      </c>
      <c r="B28" s="45" t="s">
        <v>245</v>
      </c>
    </row>
    <row r="29" spans="1:2" x14ac:dyDescent="0.25">
      <c r="A29" s="41">
        <v>28</v>
      </c>
      <c r="B29" s="45" t="s">
        <v>150</v>
      </c>
    </row>
    <row r="30" spans="1:2" x14ac:dyDescent="0.25">
      <c r="A30" s="41">
        <v>29</v>
      </c>
      <c r="B30" s="45" t="s">
        <v>246</v>
      </c>
    </row>
    <row r="31" spans="1:2" x14ac:dyDescent="0.25">
      <c r="A31" s="41">
        <v>30</v>
      </c>
      <c r="B31" s="45" t="s">
        <v>247</v>
      </c>
    </row>
    <row r="32" spans="1:2" x14ac:dyDescent="0.25">
      <c r="A32" s="41">
        <v>31</v>
      </c>
      <c r="B32" s="45" t="s">
        <v>248</v>
      </c>
    </row>
    <row r="33" spans="1:2" x14ac:dyDescent="0.25">
      <c r="A33" s="41">
        <v>32</v>
      </c>
      <c r="B33" s="45" t="s">
        <v>249</v>
      </c>
    </row>
    <row r="34" spans="1:2" x14ac:dyDescent="0.25">
      <c r="A34" s="41">
        <v>33</v>
      </c>
      <c r="B34" s="45" t="s">
        <v>250</v>
      </c>
    </row>
    <row r="35" spans="1:2" x14ac:dyDescent="0.25">
      <c r="A35" s="41">
        <v>34</v>
      </c>
      <c r="B35" s="45" t="s">
        <v>251</v>
      </c>
    </row>
    <row r="36" spans="1:2" x14ac:dyDescent="0.25">
      <c r="A36" s="41">
        <v>35</v>
      </c>
      <c r="B36" s="45" t="s">
        <v>252</v>
      </c>
    </row>
    <row r="37" spans="1:2" x14ac:dyDescent="0.25">
      <c r="A37" s="41">
        <v>36</v>
      </c>
      <c r="B37" s="45" t="s">
        <v>253</v>
      </c>
    </row>
    <row r="38" spans="1:2" x14ac:dyDescent="0.25">
      <c r="A38" s="41">
        <v>37</v>
      </c>
      <c r="B38" s="45" t="s">
        <v>254</v>
      </c>
    </row>
    <row r="39" spans="1:2" x14ac:dyDescent="0.25">
      <c r="A39" s="41">
        <v>38</v>
      </c>
      <c r="B39" s="45" t="s">
        <v>6</v>
      </c>
    </row>
    <row r="40" spans="1:2" x14ac:dyDescent="0.25">
      <c r="A40" s="41">
        <v>39</v>
      </c>
      <c r="B40" s="45" t="s">
        <v>255</v>
      </c>
    </row>
    <row r="41" spans="1:2" x14ac:dyDescent="0.25">
      <c r="A41" s="41">
        <v>40</v>
      </c>
      <c r="B41" s="45" t="s">
        <v>256</v>
      </c>
    </row>
    <row r="42" spans="1:2" x14ac:dyDescent="0.25">
      <c r="A42" s="41">
        <v>41</v>
      </c>
      <c r="B42" s="45" t="s">
        <v>257</v>
      </c>
    </row>
    <row r="43" spans="1:2" x14ac:dyDescent="0.25">
      <c r="A43" s="41">
        <v>42</v>
      </c>
      <c r="B43" s="45" t="s">
        <v>258</v>
      </c>
    </row>
    <row r="44" spans="1:2" x14ac:dyDescent="0.25">
      <c r="A44" s="41">
        <v>43</v>
      </c>
      <c r="B44" s="45" t="s">
        <v>259</v>
      </c>
    </row>
    <row r="45" spans="1:2" x14ac:dyDescent="0.25">
      <c r="A45" s="41">
        <v>44</v>
      </c>
      <c r="B45" s="45" t="s">
        <v>260</v>
      </c>
    </row>
    <row r="46" spans="1:2" x14ac:dyDescent="0.25">
      <c r="A46" s="41">
        <v>45</v>
      </c>
      <c r="B46" s="45" t="s">
        <v>261</v>
      </c>
    </row>
    <row r="47" spans="1:2" x14ac:dyDescent="0.25">
      <c r="A47" s="41">
        <v>46</v>
      </c>
      <c r="B47" s="45" t="s">
        <v>262</v>
      </c>
    </row>
    <row r="48" spans="1:2" x14ac:dyDescent="0.25">
      <c r="A48" s="41">
        <v>47</v>
      </c>
      <c r="B48" s="45" t="s">
        <v>263</v>
      </c>
    </row>
    <row r="49" spans="1:2" x14ac:dyDescent="0.25">
      <c r="A49" s="41">
        <v>48</v>
      </c>
      <c r="B49" s="45" t="s">
        <v>264</v>
      </c>
    </row>
    <row r="50" spans="1:2" x14ac:dyDescent="0.25">
      <c r="A50" s="41">
        <v>49</v>
      </c>
      <c r="B50" s="45" t="s">
        <v>265</v>
      </c>
    </row>
    <row r="51" spans="1:2" x14ac:dyDescent="0.25">
      <c r="A51" s="41">
        <v>50</v>
      </c>
      <c r="B51" s="45" t="s">
        <v>266</v>
      </c>
    </row>
    <row r="52" spans="1:2" x14ac:dyDescent="0.25">
      <c r="A52" s="41">
        <v>51</v>
      </c>
      <c r="B52" s="45" t="s">
        <v>267</v>
      </c>
    </row>
    <row r="53" spans="1:2" x14ac:dyDescent="0.25">
      <c r="A53" s="41">
        <v>52</v>
      </c>
      <c r="B53" s="45" t="s">
        <v>268</v>
      </c>
    </row>
    <row r="54" spans="1:2" x14ac:dyDescent="0.25">
      <c r="A54" s="41">
        <v>53</v>
      </c>
      <c r="B54" s="45" t="s">
        <v>269</v>
      </c>
    </row>
    <row r="55" spans="1:2" x14ac:dyDescent="0.25">
      <c r="A55" s="41">
        <v>54</v>
      </c>
      <c r="B55" s="45" t="s">
        <v>270</v>
      </c>
    </row>
    <row r="56" spans="1:2" x14ac:dyDescent="0.25">
      <c r="A56" s="41">
        <v>55</v>
      </c>
      <c r="B56" s="45" t="s">
        <v>271</v>
      </c>
    </row>
    <row r="57" spans="1:2" x14ac:dyDescent="0.25">
      <c r="A57" s="41">
        <v>56</v>
      </c>
      <c r="B57" s="45" t="s">
        <v>272</v>
      </c>
    </row>
    <row r="58" spans="1:2" x14ac:dyDescent="0.25">
      <c r="A58" s="41">
        <v>57</v>
      </c>
      <c r="B58" s="45" t="s">
        <v>273</v>
      </c>
    </row>
    <row r="59" spans="1:2" x14ac:dyDescent="0.25">
      <c r="A59" s="41">
        <v>58</v>
      </c>
      <c r="B59" s="45" t="s">
        <v>274</v>
      </c>
    </row>
    <row r="60" spans="1:2" x14ac:dyDescent="0.25">
      <c r="A60" s="41">
        <v>59</v>
      </c>
      <c r="B60" s="45" t="s">
        <v>275</v>
      </c>
    </row>
    <row r="61" spans="1:2" x14ac:dyDescent="0.25">
      <c r="A61" s="41">
        <v>60</v>
      </c>
      <c r="B61" s="45" t="s">
        <v>276</v>
      </c>
    </row>
    <row r="62" spans="1:2" x14ac:dyDescent="0.25">
      <c r="A62" s="41">
        <v>61</v>
      </c>
      <c r="B62" s="45" t="s">
        <v>277</v>
      </c>
    </row>
    <row r="63" spans="1:2" x14ac:dyDescent="0.25">
      <c r="A63" s="41">
        <v>62</v>
      </c>
      <c r="B63" s="45" t="s">
        <v>278</v>
      </c>
    </row>
    <row r="64" spans="1:2" x14ac:dyDescent="0.25">
      <c r="A64" s="41">
        <v>63</v>
      </c>
      <c r="B64" s="45" t="s">
        <v>279</v>
      </c>
    </row>
    <row r="65" spans="1:2" x14ac:dyDescent="0.25">
      <c r="A65" s="41">
        <v>64</v>
      </c>
      <c r="B65" s="45" t="s">
        <v>280</v>
      </c>
    </row>
    <row r="66" spans="1:2" x14ac:dyDescent="0.25">
      <c r="A66" s="41">
        <v>65</v>
      </c>
      <c r="B66" s="45" t="s">
        <v>281</v>
      </c>
    </row>
    <row r="67" spans="1:2" x14ac:dyDescent="0.25">
      <c r="A67" s="41">
        <v>66</v>
      </c>
      <c r="B67" s="45" t="s">
        <v>282</v>
      </c>
    </row>
    <row r="68" spans="1:2" x14ac:dyDescent="0.25">
      <c r="A68" s="41">
        <v>67</v>
      </c>
      <c r="B68" s="45" t="s">
        <v>283</v>
      </c>
    </row>
    <row r="69" spans="1:2" x14ac:dyDescent="0.25">
      <c r="A69" s="41">
        <v>68</v>
      </c>
      <c r="B69" s="45" t="s">
        <v>284</v>
      </c>
    </row>
    <row r="70" spans="1:2" x14ac:dyDescent="0.25">
      <c r="A70" s="41">
        <v>69</v>
      </c>
      <c r="B70" s="45" t="s">
        <v>285</v>
      </c>
    </row>
    <row r="71" spans="1:2" x14ac:dyDescent="0.25">
      <c r="A71" s="41">
        <v>70</v>
      </c>
      <c r="B71" s="45" t="s">
        <v>286</v>
      </c>
    </row>
    <row r="72" spans="1:2" x14ac:dyDescent="0.25">
      <c r="A72" s="41">
        <v>71</v>
      </c>
      <c r="B72" s="45" t="s">
        <v>287</v>
      </c>
    </row>
    <row r="73" spans="1:2" x14ac:dyDescent="0.25">
      <c r="A73" s="41">
        <v>72</v>
      </c>
      <c r="B73" s="45" t="s">
        <v>288</v>
      </c>
    </row>
    <row r="74" spans="1:2" x14ac:dyDescent="0.25">
      <c r="A74" s="41">
        <v>73</v>
      </c>
      <c r="B74" s="45" t="s">
        <v>289</v>
      </c>
    </row>
    <row r="75" spans="1:2" x14ac:dyDescent="0.25">
      <c r="A75" s="41">
        <v>74</v>
      </c>
      <c r="B75" s="45" t="s">
        <v>290</v>
      </c>
    </row>
    <row r="76" spans="1:2" x14ac:dyDescent="0.25">
      <c r="A76" s="41">
        <v>75</v>
      </c>
      <c r="B76" s="45" t="s">
        <v>291</v>
      </c>
    </row>
    <row r="77" spans="1:2" x14ac:dyDescent="0.25">
      <c r="A77" s="41">
        <v>76</v>
      </c>
      <c r="B77" s="45" t="s">
        <v>292</v>
      </c>
    </row>
    <row r="78" spans="1:2" x14ac:dyDescent="0.25">
      <c r="A78" s="41">
        <v>77</v>
      </c>
      <c r="B78" s="45" t="s">
        <v>293</v>
      </c>
    </row>
    <row r="79" spans="1:2" x14ac:dyDescent="0.25">
      <c r="A79" s="41">
        <v>78</v>
      </c>
      <c r="B79" s="45" t="s">
        <v>294</v>
      </c>
    </row>
    <row r="80" spans="1:2" x14ac:dyDescent="0.25">
      <c r="A80" s="41">
        <v>79</v>
      </c>
      <c r="B80" s="45" t="s">
        <v>295</v>
      </c>
    </row>
    <row r="81" spans="1:2" x14ac:dyDescent="0.25">
      <c r="A81" s="41">
        <v>80</v>
      </c>
      <c r="B81" s="45" t="s">
        <v>296</v>
      </c>
    </row>
    <row r="82" spans="1:2" x14ac:dyDescent="0.25">
      <c r="A82" s="41">
        <v>81</v>
      </c>
      <c r="B82" s="45" t="s">
        <v>297</v>
      </c>
    </row>
    <row r="83" spans="1:2" x14ac:dyDescent="0.25">
      <c r="A83" s="41">
        <v>82</v>
      </c>
      <c r="B83" s="45" t="s">
        <v>298</v>
      </c>
    </row>
    <row r="84" spans="1:2" x14ac:dyDescent="0.25">
      <c r="A84" s="41">
        <v>83</v>
      </c>
      <c r="B84" s="45" t="s">
        <v>299</v>
      </c>
    </row>
    <row r="85" spans="1:2" x14ac:dyDescent="0.25">
      <c r="A85" s="41">
        <v>84</v>
      </c>
      <c r="B85" s="45" t="s">
        <v>300</v>
      </c>
    </row>
    <row r="86" spans="1:2" x14ac:dyDescent="0.25">
      <c r="A86" s="41">
        <v>85</v>
      </c>
      <c r="B86" s="45" t="s">
        <v>301</v>
      </c>
    </row>
    <row r="87" spans="1:2" x14ac:dyDescent="0.25">
      <c r="A87" s="41">
        <v>86</v>
      </c>
      <c r="B87" s="45" t="s">
        <v>302</v>
      </c>
    </row>
    <row r="88" spans="1:2" x14ac:dyDescent="0.25">
      <c r="A88" s="41">
        <v>87</v>
      </c>
      <c r="B88" s="45" t="s">
        <v>303</v>
      </c>
    </row>
    <row r="89" spans="1:2" x14ac:dyDescent="0.25">
      <c r="A89" s="41">
        <v>88</v>
      </c>
      <c r="B89" s="45" t="s">
        <v>304</v>
      </c>
    </row>
    <row r="90" spans="1:2" x14ac:dyDescent="0.25">
      <c r="A90" s="41">
        <v>89</v>
      </c>
      <c r="B90" s="45" t="s">
        <v>305</v>
      </c>
    </row>
    <row r="91" spans="1:2" x14ac:dyDescent="0.25">
      <c r="A91" s="41">
        <v>90</v>
      </c>
      <c r="B91" s="45" t="s">
        <v>306</v>
      </c>
    </row>
    <row r="92" spans="1:2" x14ac:dyDescent="0.25">
      <c r="A92" s="41">
        <v>91</v>
      </c>
      <c r="B92" s="45" t="s">
        <v>307</v>
      </c>
    </row>
    <row r="93" spans="1:2" x14ac:dyDescent="0.25">
      <c r="A93" s="41">
        <v>92</v>
      </c>
      <c r="B93" s="45" t="s">
        <v>308</v>
      </c>
    </row>
    <row r="94" spans="1:2" x14ac:dyDescent="0.25">
      <c r="A94" s="41">
        <v>93</v>
      </c>
      <c r="B94" s="45" t="s">
        <v>309</v>
      </c>
    </row>
    <row r="95" spans="1:2" x14ac:dyDescent="0.25">
      <c r="A95" s="41">
        <v>94</v>
      </c>
      <c r="B95" s="45" t="s">
        <v>310</v>
      </c>
    </row>
    <row r="96" spans="1:2" x14ac:dyDescent="0.25">
      <c r="A96" s="41">
        <v>95</v>
      </c>
      <c r="B96" s="45" t="s">
        <v>311</v>
      </c>
    </row>
    <row r="97" spans="1:2" x14ac:dyDescent="0.25">
      <c r="A97" s="41">
        <v>96</v>
      </c>
      <c r="B97" s="45" t="s">
        <v>312</v>
      </c>
    </row>
    <row r="98" spans="1:2" x14ac:dyDescent="0.25">
      <c r="A98" s="41">
        <v>97</v>
      </c>
      <c r="B98" s="45" t="s">
        <v>313</v>
      </c>
    </row>
    <row r="99" spans="1:2" x14ac:dyDescent="0.25">
      <c r="A99" s="41">
        <v>98</v>
      </c>
      <c r="B99" s="45" t="s">
        <v>314</v>
      </c>
    </row>
    <row r="100" spans="1:2" x14ac:dyDescent="0.25">
      <c r="A100" s="41">
        <v>99</v>
      </c>
      <c r="B100" s="45" t="s">
        <v>315</v>
      </c>
    </row>
    <row r="101" spans="1:2" x14ac:dyDescent="0.25">
      <c r="A101" s="41">
        <v>100</v>
      </c>
      <c r="B101" s="45" t="s">
        <v>316</v>
      </c>
    </row>
    <row r="102" spans="1:2" x14ac:dyDescent="0.25">
      <c r="A102" s="41">
        <v>101</v>
      </c>
      <c r="B102" s="45" t="s">
        <v>317</v>
      </c>
    </row>
    <row r="103" spans="1:2" x14ac:dyDescent="0.25">
      <c r="A103" s="41">
        <v>102</v>
      </c>
      <c r="B103" s="45" t="s">
        <v>318</v>
      </c>
    </row>
    <row r="104" spans="1:2" x14ac:dyDescent="0.25">
      <c r="A104" s="41">
        <v>103</v>
      </c>
      <c r="B104" s="45" t="s">
        <v>319</v>
      </c>
    </row>
    <row r="105" spans="1:2" x14ac:dyDescent="0.25">
      <c r="A105" s="41">
        <v>104</v>
      </c>
      <c r="B105" s="45" t="s">
        <v>320</v>
      </c>
    </row>
    <row r="106" spans="1:2" x14ac:dyDescent="0.25">
      <c r="A106" s="41">
        <v>105</v>
      </c>
      <c r="B106" s="45" t="s">
        <v>321</v>
      </c>
    </row>
    <row r="107" spans="1:2" x14ac:dyDescent="0.25">
      <c r="A107" s="41">
        <v>106</v>
      </c>
      <c r="B107" s="45" t="s">
        <v>322</v>
      </c>
    </row>
    <row r="108" spans="1:2" x14ac:dyDescent="0.25">
      <c r="A108" s="41">
        <v>107</v>
      </c>
      <c r="B108" s="45" t="s">
        <v>323</v>
      </c>
    </row>
    <row r="109" spans="1:2" x14ac:dyDescent="0.25">
      <c r="A109" s="41">
        <v>108</v>
      </c>
      <c r="B109" s="45" t="s">
        <v>324</v>
      </c>
    </row>
    <row r="110" spans="1:2" x14ac:dyDescent="0.25">
      <c r="A110" s="41">
        <v>109</v>
      </c>
      <c r="B110" s="45" t="s">
        <v>325</v>
      </c>
    </row>
    <row r="111" spans="1:2" x14ac:dyDescent="0.25">
      <c r="A111" s="41">
        <v>110</v>
      </c>
      <c r="B111" s="45" t="s">
        <v>326</v>
      </c>
    </row>
    <row r="112" spans="1:2" x14ac:dyDescent="0.25">
      <c r="A112" s="41">
        <v>111</v>
      </c>
      <c r="B112" s="45" t="s">
        <v>327</v>
      </c>
    </row>
    <row r="113" spans="1:2" x14ac:dyDescent="0.25">
      <c r="A113" s="41">
        <v>112</v>
      </c>
      <c r="B113" s="45" t="s">
        <v>328</v>
      </c>
    </row>
    <row r="114" spans="1:2" x14ac:dyDescent="0.25">
      <c r="A114" s="41">
        <v>113</v>
      </c>
      <c r="B114" s="45" t="s">
        <v>329</v>
      </c>
    </row>
    <row r="115" spans="1:2" x14ac:dyDescent="0.25">
      <c r="A115" s="41">
        <v>114</v>
      </c>
      <c r="B115" s="45" t="s">
        <v>330</v>
      </c>
    </row>
    <row r="116" spans="1:2" x14ac:dyDescent="0.25">
      <c r="A116" s="41">
        <v>115</v>
      </c>
      <c r="B116" s="45" t="s">
        <v>331</v>
      </c>
    </row>
    <row r="117" spans="1:2" x14ac:dyDescent="0.25">
      <c r="A117" s="41">
        <v>116</v>
      </c>
      <c r="B117" s="45" t="s">
        <v>332</v>
      </c>
    </row>
    <row r="118" spans="1:2" x14ac:dyDescent="0.25">
      <c r="A118" s="41">
        <v>117</v>
      </c>
      <c r="B118" s="45" t="s">
        <v>333</v>
      </c>
    </row>
    <row r="119" spans="1:2" x14ac:dyDescent="0.25">
      <c r="A119" s="41">
        <v>118</v>
      </c>
      <c r="B119" s="45" t="s">
        <v>334</v>
      </c>
    </row>
    <row r="120" spans="1:2" x14ac:dyDescent="0.25">
      <c r="A120" s="41">
        <v>119</v>
      </c>
      <c r="B120" s="45" t="s">
        <v>529</v>
      </c>
    </row>
    <row r="121" spans="1:2" x14ac:dyDescent="0.25">
      <c r="A121" s="41">
        <v>120</v>
      </c>
      <c r="B121" s="45" t="s">
        <v>169</v>
      </c>
    </row>
    <row r="122" spans="1:2" x14ac:dyDescent="0.25">
      <c r="A122" s="41">
        <v>121</v>
      </c>
      <c r="B122" s="45" t="s">
        <v>335</v>
      </c>
    </row>
    <row r="123" spans="1:2" x14ac:dyDescent="0.25">
      <c r="A123" s="41">
        <v>122</v>
      </c>
      <c r="B123" s="45" t="s">
        <v>336</v>
      </c>
    </row>
    <row r="124" spans="1:2" x14ac:dyDescent="0.25">
      <c r="A124" s="41">
        <v>123</v>
      </c>
      <c r="B124" s="45" t="s">
        <v>337</v>
      </c>
    </row>
    <row r="125" spans="1:2" x14ac:dyDescent="0.25">
      <c r="A125" s="41">
        <v>124</v>
      </c>
      <c r="B125" s="45" t="s">
        <v>338</v>
      </c>
    </row>
    <row r="126" spans="1:2" x14ac:dyDescent="0.25">
      <c r="A126" s="41">
        <v>125</v>
      </c>
      <c r="B126" s="45" t="s">
        <v>339</v>
      </c>
    </row>
    <row r="127" spans="1:2" x14ac:dyDescent="0.25">
      <c r="A127" s="41">
        <v>126</v>
      </c>
      <c r="B127" s="45" t="s">
        <v>340</v>
      </c>
    </row>
    <row r="128" spans="1:2" x14ac:dyDescent="0.25">
      <c r="A128" s="41">
        <v>127</v>
      </c>
      <c r="B128" s="45" t="s">
        <v>341</v>
      </c>
    </row>
    <row r="129" spans="1:2" x14ac:dyDescent="0.25">
      <c r="A129" s="41">
        <v>128</v>
      </c>
      <c r="B129" s="45" t="s">
        <v>342</v>
      </c>
    </row>
    <row r="130" spans="1:2" x14ac:dyDescent="0.25">
      <c r="A130" s="41">
        <v>129</v>
      </c>
      <c r="B130" s="45" t="s">
        <v>343</v>
      </c>
    </row>
    <row r="131" spans="1:2" x14ac:dyDescent="0.25">
      <c r="A131" s="41">
        <v>130</v>
      </c>
      <c r="B131" s="45" t="s">
        <v>344</v>
      </c>
    </row>
    <row r="132" spans="1:2" x14ac:dyDescent="0.25">
      <c r="A132" s="41">
        <v>131</v>
      </c>
      <c r="B132" s="45" t="s">
        <v>345</v>
      </c>
    </row>
    <row r="133" spans="1:2" x14ac:dyDescent="0.25">
      <c r="A133" s="41">
        <v>132</v>
      </c>
      <c r="B133" s="45" t="s">
        <v>346</v>
      </c>
    </row>
    <row r="134" spans="1:2" x14ac:dyDescent="0.25">
      <c r="A134" s="41">
        <v>133</v>
      </c>
      <c r="B134" s="45" t="s">
        <v>347</v>
      </c>
    </row>
    <row r="135" spans="1:2" x14ac:dyDescent="0.25">
      <c r="A135" s="41">
        <v>134</v>
      </c>
      <c r="B135" s="45" t="s">
        <v>348</v>
      </c>
    </row>
    <row r="136" spans="1:2" x14ac:dyDescent="0.25">
      <c r="A136" s="41">
        <v>135</v>
      </c>
      <c r="B136" s="45" t="s">
        <v>349</v>
      </c>
    </row>
    <row r="137" spans="1:2" x14ac:dyDescent="0.25">
      <c r="A137" s="41">
        <v>136</v>
      </c>
      <c r="B137" s="45" t="s">
        <v>350</v>
      </c>
    </row>
    <row r="138" spans="1:2" x14ac:dyDescent="0.25">
      <c r="A138" s="41">
        <v>137</v>
      </c>
      <c r="B138" s="45" t="s">
        <v>351</v>
      </c>
    </row>
    <row r="139" spans="1:2" x14ac:dyDescent="0.25">
      <c r="A139" s="41">
        <v>138</v>
      </c>
      <c r="B139" s="45" t="s">
        <v>352</v>
      </c>
    </row>
    <row r="140" spans="1:2" x14ac:dyDescent="0.25">
      <c r="A140" s="41">
        <v>139</v>
      </c>
      <c r="B140" s="45" t="s">
        <v>353</v>
      </c>
    </row>
    <row r="141" spans="1:2" x14ac:dyDescent="0.25">
      <c r="A141" s="41">
        <v>140</v>
      </c>
      <c r="B141" s="45" t="s">
        <v>354</v>
      </c>
    </row>
    <row r="142" spans="1:2" x14ac:dyDescent="0.25">
      <c r="A142" s="41">
        <v>141</v>
      </c>
      <c r="B142" s="45" t="s">
        <v>355</v>
      </c>
    </row>
    <row r="143" spans="1:2" x14ac:dyDescent="0.25">
      <c r="A143" s="41">
        <v>142</v>
      </c>
      <c r="B143" s="45" t="s">
        <v>356</v>
      </c>
    </row>
    <row r="144" spans="1:2" x14ac:dyDescent="0.25">
      <c r="A144" s="41">
        <v>143</v>
      </c>
      <c r="B144" s="45" t="s">
        <v>357</v>
      </c>
    </row>
    <row r="145" spans="1:2" x14ac:dyDescent="0.25">
      <c r="A145" s="41">
        <v>144</v>
      </c>
      <c r="B145" s="45" t="s">
        <v>358</v>
      </c>
    </row>
    <row r="146" spans="1:2" x14ac:dyDescent="0.25">
      <c r="A146" s="41">
        <v>145</v>
      </c>
      <c r="B146" s="45" t="s">
        <v>359</v>
      </c>
    </row>
    <row r="147" spans="1:2" x14ac:dyDescent="0.25">
      <c r="A147" s="41">
        <v>146</v>
      </c>
      <c r="B147" s="45" t="s">
        <v>360</v>
      </c>
    </row>
    <row r="148" spans="1:2" x14ac:dyDescent="0.25">
      <c r="A148" s="41">
        <v>147</v>
      </c>
      <c r="B148" s="45" t="s">
        <v>361</v>
      </c>
    </row>
    <row r="149" spans="1:2" x14ac:dyDescent="0.25">
      <c r="A149" s="41">
        <v>148</v>
      </c>
      <c r="B149" s="45" t="s">
        <v>362</v>
      </c>
    </row>
    <row r="150" spans="1:2" x14ac:dyDescent="0.25">
      <c r="A150" s="41">
        <v>149</v>
      </c>
      <c r="B150" s="45" t="s">
        <v>363</v>
      </c>
    </row>
    <row r="151" spans="1:2" x14ac:dyDescent="0.25">
      <c r="A151" s="41">
        <v>150</v>
      </c>
      <c r="B151" s="45" t="s">
        <v>364</v>
      </c>
    </row>
    <row r="152" spans="1:2" x14ac:dyDescent="0.25">
      <c r="A152" s="41">
        <v>151</v>
      </c>
      <c r="B152" s="45" t="s">
        <v>365</v>
      </c>
    </row>
    <row r="153" spans="1:2" x14ac:dyDescent="0.25">
      <c r="A153" s="41">
        <v>152</v>
      </c>
      <c r="B153" s="45" t="s">
        <v>366</v>
      </c>
    </row>
    <row r="154" spans="1:2" x14ac:dyDescent="0.25">
      <c r="A154" s="41">
        <v>153</v>
      </c>
      <c r="B154" s="45" t="s">
        <v>367</v>
      </c>
    </row>
    <row r="155" spans="1:2" x14ac:dyDescent="0.25">
      <c r="A155" s="41">
        <v>154</v>
      </c>
      <c r="B155" s="45" t="s">
        <v>368</v>
      </c>
    </row>
    <row r="156" spans="1:2" x14ac:dyDescent="0.25">
      <c r="A156" s="41">
        <v>155</v>
      </c>
      <c r="B156" s="45" t="s">
        <v>7</v>
      </c>
    </row>
    <row r="157" spans="1:2" x14ac:dyDescent="0.25">
      <c r="A157" s="41">
        <v>156</v>
      </c>
      <c r="B157" s="45" t="s">
        <v>369</v>
      </c>
    </row>
    <row r="158" spans="1:2" x14ac:dyDescent="0.25">
      <c r="A158" s="41">
        <v>157</v>
      </c>
      <c r="B158" s="45" t="s">
        <v>370</v>
      </c>
    </row>
    <row r="159" spans="1:2" x14ac:dyDescent="0.25">
      <c r="A159" s="41">
        <v>158</v>
      </c>
      <c r="B159" s="45" t="s">
        <v>371</v>
      </c>
    </row>
    <row r="160" spans="1:2" x14ac:dyDescent="0.25">
      <c r="A160" s="41">
        <v>159</v>
      </c>
      <c r="B160" s="45" t="s">
        <v>372</v>
      </c>
    </row>
    <row r="161" spans="1:2" x14ac:dyDescent="0.25">
      <c r="A161" s="41">
        <v>160</v>
      </c>
      <c r="B161" s="45" t="s">
        <v>373</v>
      </c>
    </row>
    <row r="162" spans="1:2" x14ac:dyDescent="0.25">
      <c r="A162" s="41">
        <v>161</v>
      </c>
      <c r="B162" s="45" t="s">
        <v>374</v>
      </c>
    </row>
    <row r="163" spans="1:2" x14ac:dyDescent="0.25">
      <c r="A163" s="41">
        <v>162</v>
      </c>
      <c r="B163" s="45" t="s">
        <v>375</v>
      </c>
    </row>
    <row r="164" spans="1:2" x14ac:dyDescent="0.25">
      <c r="A164" s="41">
        <v>163</v>
      </c>
      <c r="B164" s="45" t="s">
        <v>376</v>
      </c>
    </row>
    <row r="165" spans="1:2" x14ac:dyDescent="0.25">
      <c r="A165" s="41">
        <v>164</v>
      </c>
      <c r="B165" s="45" t="s">
        <v>377</v>
      </c>
    </row>
    <row r="166" spans="1:2" x14ac:dyDescent="0.25">
      <c r="A166" s="41">
        <v>165</v>
      </c>
      <c r="B166" s="45" t="s">
        <v>378</v>
      </c>
    </row>
    <row r="167" spans="1:2" x14ac:dyDescent="0.25">
      <c r="A167" s="41">
        <v>166</v>
      </c>
      <c r="B167" s="45" t="s">
        <v>379</v>
      </c>
    </row>
    <row r="168" spans="1:2" x14ac:dyDescent="0.25">
      <c r="A168" s="41">
        <v>167</v>
      </c>
      <c r="B168" s="45" t="s">
        <v>380</v>
      </c>
    </row>
    <row r="169" spans="1:2" x14ac:dyDescent="0.25">
      <c r="A169" s="41">
        <v>168</v>
      </c>
      <c r="B169" s="45" t="s">
        <v>381</v>
      </c>
    </row>
    <row r="170" spans="1:2" x14ac:dyDescent="0.25">
      <c r="A170" s="41">
        <v>169</v>
      </c>
      <c r="B170" s="45" t="s">
        <v>382</v>
      </c>
    </row>
    <row r="171" spans="1:2" x14ac:dyDescent="0.25">
      <c r="A171" s="41">
        <v>170</v>
      </c>
      <c r="B171" s="45" t="s">
        <v>383</v>
      </c>
    </row>
    <row r="172" spans="1:2" x14ac:dyDescent="0.25">
      <c r="A172" s="41">
        <v>171</v>
      </c>
      <c r="B172" s="45" t="s">
        <v>384</v>
      </c>
    </row>
    <row r="173" spans="1:2" x14ac:dyDescent="0.25">
      <c r="A173" s="41">
        <v>172</v>
      </c>
      <c r="B173" s="45" t="s">
        <v>385</v>
      </c>
    </row>
    <row r="174" spans="1:2" x14ac:dyDescent="0.25">
      <c r="A174" s="41">
        <v>173</v>
      </c>
      <c r="B174" s="45" t="s">
        <v>386</v>
      </c>
    </row>
    <row r="175" spans="1:2" x14ac:dyDescent="0.25">
      <c r="A175" s="41">
        <v>174</v>
      </c>
      <c r="B175" s="45" t="s">
        <v>387</v>
      </c>
    </row>
    <row r="176" spans="1:2" x14ac:dyDescent="0.25">
      <c r="A176" s="41">
        <v>175</v>
      </c>
      <c r="B176" s="45" t="s">
        <v>388</v>
      </c>
    </row>
    <row r="177" spans="1:2" x14ac:dyDescent="0.25">
      <c r="A177" s="41">
        <v>176</v>
      </c>
      <c r="B177" s="45" t="s">
        <v>389</v>
      </c>
    </row>
    <row r="178" spans="1:2" x14ac:dyDescent="0.25">
      <c r="A178" s="41">
        <v>177</v>
      </c>
      <c r="B178" s="45" t="s">
        <v>390</v>
      </c>
    </row>
    <row r="179" spans="1:2" x14ac:dyDescent="0.25">
      <c r="A179" s="41">
        <v>178</v>
      </c>
      <c r="B179" s="45" t="s">
        <v>391</v>
      </c>
    </row>
    <row r="180" spans="1:2" x14ac:dyDescent="0.25">
      <c r="A180" s="41">
        <v>179</v>
      </c>
      <c r="B180" s="45" t="s">
        <v>392</v>
      </c>
    </row>
    <row r="181" spans="1:2" x14ac:dyDescent="0.25">
      <c r="A181" s="41">
        <v>180</v>
      </c>
      <c r="B181" s="45" t="s">
        <v>393</v>
      </c>
    </row>
    <row r="182" spans="1:2" x14ac:dyDescent="0.25">
      <c r="A182" s="41">
        <v>181</v>
      </c>
      <c r="B182" s="45" t="s">
        <v>394</v>
      </c>
    </row>
    <row r="183" spans="1:2" x14ac:dyDescent="0.25">
      <c r="A183" s="41">
        <v>182</v>
      </c>
      <c r="B183" s="45" t="s">
        <v>395</v>
      </c>
    </row>
    <row r="184" spans="1:2" x14ac:dyDescent="0.25">
      <c r="A184" s="41">
        <v>183</v>
      </c>
      <c r="B184" s="45" t="s">
        <v>396</v>
      </c>
    </row>
    <row r="185" spans="1:2" x14ac:dyDescent="0.25">
      <c r="A185" s="41">
        <v>184</v>
      </c>
      <c r="B185" s="45" t="s">
        <v>397</v>
      </c>
    </row>
    <row r="186" spans="1:2" x14ac:dyDescent="0.25">
      <c r="A186" s="41">
        <v>185</v>
      </c>
      <c r="B186" s="45" t="s">
        <v>617</v>
      </c>
    </row>
    <row r="187" spans="1:2" x14ac:dyDescent="0.25">
      <c r="A187" s="41">
        <v>186</v>
      </c>
      <c r="B187" s="45" t="s">
        <v>398</v>
      </c>
    </row>
    <row r="188" spans="1:2" x14ac:dyDescent="0.25">
      <c r="A188" s="41">
        <v>187</v>
      </c>
      <c r="B188" s="45" t="s">
        <v>399</v>
      </c>
    </row>
    <row r="189" spans="1:2" x14ac:dyDescent="0.25">
      <c r="A189" s="41">
        <v>188</v>
      </c>
      <c r="B189" s="45" t="s">
        <v>400</v>
      </c>
    </row>
    <row r="190" spans="1:2" x14ac:dyDescent="0.25">
      <c r="A190" s="41">
        <v>189</v>
      </c>
      <c r="B190" s="45" t="s">
        <v>403</v>
      </c>
    </row>
    <row r="191" spans="1:2" x14ac:dyDescent="0.25">
      <c r="A191" s="41">
        <v>190</v>
      </c>
      <c r="B191" s="45" t="s">
        <v>404</v>
      </c>
    </row>
    <row r="192" spans="1:2" x14ac:dyDescent="0.25">
      <c r="A192" s="41">
        <v>191</v>
      </c>
      <c r="B192" s="45" t="s">
        <v>405</v>
      </c>
    </row>
    <row r="193" spans="1:2" x14ac:dyDescent="0.25">
      <c r="A193" s="41">
        <v>192</v>
      </c>
      <c r="B193" s="45" t="s">
        <v>406</v>
      </c>
    </row>
    <row r="194" spans="1:2" x14ac:dyDescent="0.25">
      <c r="A194" s="41">
        <v>193</v>
      </c>
      <c r="B194" s="45" t="s">
        <v>407</v>
      </c>
    </row>
    <row r="195" spans="1:2" x14ac:dyDescent="0.25">
      <c r="A195" s="41">
        <v>194</v>
      </c>
      <c r="B195" s="45" t="s">
        <v>611</v>
      </c>
    </row>
    <row r="196" spans="1:2" x14ac:dyDescent="0.25">
      <c r="A196" s="41">
        <v>195</v>
      </c>
      <c r="B196" s="45" t="s">
        <v>616</v>
      </c>
    </row>
    <row r="197" spans="1:2" x14ac:dyDescent="0.25">
      <c r="A197" s="41">
        <v>196</v>
      </c>
      <c r="B197" s="45" t="s">
        <v>408</v>
      </c>
    </row>
    <row r="198" spans="1:2" x14ac:dyDescent="0.25">
      <c r="A198" s="41">
        <v>197</v>
      </c>
      <c r="B198" s="45" t="s">
        <v>409</v>
      </c>
    </row>
    <row r="199" spans="1:2" x14ac:dyDescent="0.25">
      <c r="A199" s="41">
        <v>198</v>
      </c>
      <c r="B199" s="45" t="s">
        <v>410</v>
      </c>
    </row>
    <row r="200" spans="1:2" x14ac:dyDescent="0.25">
      <c r="A200" s="41">
        <v>199</v>
      </c>
      <c r="B200" s="45" t="s">
        <v>411</v>
      </c>
    </row>
    <row r="201" spans="1:2" x14ac:dyDescent="0.25">
      <c r="A201" s="41">
        <v>200</v>
      </c>
      <c r="B201" s="45" t="s">
        <v>159</v>
      </c>
    </row>
    <row r="202" spans="1:2" x14ac:dyDescent="0.25">
      <c r="A202" s="41">
        <v>201</v>
      </c>
      <c r="B202" s="45" t="s">
        <v>163</v>
      </c>
    </row>
    <row r="203" spans="1:2" x14ac:dyDescent="0.25">
      <c r="A203" s="41">
        <v>202</v>
      </c>
      <c r="B203" s="45" t="s">
        <v>412</v>
      </c>
    </row>
    <row r="204" spans="1:2" x14ac:dyDescent="0.25">
      <c r="A204" s="41">
        <v>203</v>
      </c>
      <c r="B204" s="45" t="s">
        <v>618</v>
      </c>
    </row>
    <row r="205" spans="1:2" x14ac:dyDescent="0.25">
      <c r="A205" s="41">
        <v>204</v>
      </c>
      <c r="B205" s="45" t="s">
        <v>413</v>
      </c>
    </row>
    <row r="206" spans="1:2" x14ac:dyDescent="0.25">
      <c r="A206" s="41">
        <v>205</v>
      </c>
      <c r="B206" s="45" t="s">
        <v>414</v>
      </c>
    </row>
    <row r="207" spans="1:2" x14ac:dyDescent="0.25">
      <c r="A207" s="41">
        <v>206</v>
      </c>
      <c r="B207" s="45" t="s">
        <v>415</v>
      </c>
    </row>
    <row r="208" spans="1:2" x14ac:dyDescent="0.25">
      <c r="A208" s="41">
        <v>207</v>
      </c>
      <c r="B208" s="45" t="s">
        <v>416</v>
      </c>
    </row>
    <row r="209" spans="1:2" x14ac:dyDescent="0.25">
      <c r="A209" s="41">
        <v>208</v>
      </c>
      <c r="B209" s="45" t="s">
        <v>417</v>
      </c>
    </row>
    <row r="210" spans="1:2" x14ac:dyDescent="0.25">
      <c r="A210" s="41">
        <v>209</v>
      </c>
      <c r="B210" s="45" t="s">
        <v>418</v>
      </c>
    </row>
    <row r="211" spans="1:2" x14ac:dyDescent="0.25">
      <c r="A211" s="42">
        <v>210</v>
      </c>
      <c r="B211" s="45" t="s">
        <v>8</v>
      </c>
    </row>
    <row r="212" spans="1:2" x14ac:dyDescent="0.25">
      <c r="A212" s="42">
        <v>211</v>
      </c>
      <c r="B212" s="45" t="s">
        <v>11</v>
      </c>
    </row>
    <row r="213" spans="1:2" x14ac:dyDescent="0.25">
      <c r="A213" s="42">
        <v>212</v>
      </c>
      <c r="B213" s="45" t="s">
        <v>9</v>
      </c>
    </row>
    <row r="214" spans="1:2" x14ac:dyDescent="0.25">
      <c r="A214" s="42">
        <v>213</v>
      </c>
      <c r="B214" s="45" t="s">
        <v>10</v>
      </c>
    </row>
    <row r="215" spans="1:2" x14ac:dyDescent="0.25">
      <c r="A215" s="42">
        <v>214</v>
      </c>
      <c r="B215" s="45" t="s">
        <v>419</v>
      </c>
    </row>
    <row r="216" spans="1:2" x14ac:dyDescent="0.25">
      <c r="A216" s="42">
        <v>215</v>
      </c>
      <c r="B216" s="45" t="s">
        <v>12</v>
      </c>
    </row>
    <row r="217" spans="1:2" x14ac:dyDescent="0.25">
      <c r="A217" s="42">
        <v>216</v>
      </c>
      <c r="B217" s="45" t="s">
        <v>13</v>
      </c>
    </row>
    <row r="218" spans="1:2" x14ac:dyDescent="0.25">
      <c r="A218" s="42">
        <v>217</v>
      </c>
      <c r="B218" s="45" t="s">
        <v>14</v>
      </c>
    </row>
    <row r="219" spans="1:2" x14ac:dyDescent="0.25">
      <c r="A219" s="42">
        <v>218</v>
      </c>
      <c r="B219" s="45" t="s">
        <v>172</v>
      </c>
    </row>
    <row r="220" spans="1:2" x14ac:dyDescent="0.25">
      <c r="A220" s="42">
        <v>219</v>
      </c>
      <c r="B220" s="45" t="s">
        <v>16</v>
      </c>
    </row>
    <row r="221" spans="1:2" x14ac:dyDescent="0.25">
      <c r="A221" s="42">
        <v>220</v>
      </c>
      <c r="B221" s="45" t="s">
        <v>15</v>
      </c>
    </row>
    <row r="222" spans="1:2" x14ac:dyDescent="0.25">
      <c r="A222" s="42">
        <v>221</v>
      </c>
      <c r="B222" s="45" t="s">
        <v>17</v>
      </c>
    </row>
    <row r="223" spans="1:2" x14ac:dyDescent="0.25">
      <c r="A223" s="42">
        <v>222</v>
      </c>
      <c r="B223" s="45" t="s">
        <v>420</v>
      </c>
    </row>
    <row r="224" spans="1:2" x14ac:dyDescent="0.25">
      <c r="A224" s="42">
        <v>223</v>
      </c>
      <c r="B224" s="45" t="s">
        <v>421</v>
      </c>
    </row>
    <row r="225" spans="1:2" x14ac:dyDescent="0.25">
      <c r="A225" s="42">
        <v>224</v>
      </c>
      <c r="B225" s="45" t="s">
        <v>18</v>
      </c>
    </row>
    <row r="226" spans="1:2" x14ac:dyDescent="0.25">
      <c r="A226" s="42">
        <v>225</v>
      </c>
      <c r="B226" s="45" t="s">
        <v>173</v>
      </c>
    </row>
    <row r="227" spans="1:2" x14ac:dyDescent="0.25">
      <c r="A227" s="42">
        <v>226</v>
      </c>
      <c r="B227" s="45" t="s">
        <v>161</v>
      </c>
    </row>
    <row r="228" spans="1:2" x14ac:dyDescent="0.25">
      <c r="A228" s="42">
        <v>227</v>
      </c>
      <c r="B228" s="45" t="s">
        <v>160</v>
      </c>
    </row>
    <row r="229" spans="1:2" x14ac:dyDescent="0.25">
      <c r="A229" s="42">
        <v>228</v>
      </c>
      <c r="B229" s="45" t="s">
        <v>422</v>
      </c>
    </row>
    <row r="230" spans="1:2" x14ac:dyDescent="0.25">
      <c r="A230" s="42">
        <v>229</v>
      </c>
      <c r="B230" s="45" t="s">
        <v>423</v>
      </c>
    </row>
    <row r="231" spans="1:2" x14ac:dyDescent="0.25">
      <c r="A231" s="42">
        <v>230</v>
      </c>
      <c r="B231" s="45" t="s">
        <v>424</v>
      </c>
    </row>
    <row r="232" spans="1:2" x14ac:dyDescent="0.25">
      <c r="A232" s="42">
        <v>231</v>
      </c>
      <c r="B232" s="45" t="s">
        <v>425</v>
      </c>
    </row>
    <row r="233" spans="1:2" x14ac:dyDescent="0.25">
      <c r="A233" s="42">
        <v>232</v>
      </c>
      <c r="B233" s="45" t="s">
        <v>19</v>
      </c>
    </row>
    <row r="234" spans="1:2" x14ac:dyDescent="0.25">
      <c r="A234" s="42">
        <v>233</v>
      </c>
      <c r="B234" s="45" t="s">
        <v>426</v>
      </c>
    </row>
    <row r="235" spans="1:2" x14ac:dyDescent="0.25">
      <c r="A235" s="42">
        <v>234</v>
      </c>
      <c r="B235" s="45" t="s">
        <v>20</v>
      </c>
    </row>
    <row r="236" spans="1:2" x14ac:dyDescent="0.25">
      <c r="A236" s="42">
        <v>235</v>
      </c>
      <c r="B236" s="45" t="s">
        <v>427</v>
      </c>
    </row>
    <row r="237" spans="1:2" x14ac:dyDescent="0.25">
      <c r="A237" s="42">
        <v>236</v>
      </c>
      <c r="B237" s="45" t="s">
        <v>428</v>
      </c>
    </row>
    <row r="238" spans="1:2" x14ac:dyDescent="0.25">
      <c r="A238" s="42">
        <v>237</v>
      </c>
      <c r="B238" s="45" t="s">
        <v>429</v>
      </c>
    </row>
    <row r="239" spans="1:2" x14ac:dyDescent="0.25">
      <c r="A239" s="42">
        <v>238</v>
      </c>
      <c r="B239" s="45" t="s">
        <v>21</v>
      </c>
    </row>
    <row r="240" spans="1:2" x14ac:dyDescent="0.25">
      <c r="A240" s="42">
        <v>239</v>
      </c>
      <c r="B240" s="45" t="s">
        <v>174</v>
      </c>
    </row>
    <row r="241" spans="1:2" x14ac:dyDescent="0.25">
      <c r="A241" s="42">
        <v>240</v>
      </c>
      <c r="B241" s="45" t="s">
        <v>22</v>
      </c>
    </row>
    <row r="242" spans="1:2" x14ac:dyDescent="0.25">
      <c r="A242" s="42">
        <v>241</v>
      </c>
      <c r="B242" s="45" t="s">
        <v>430</v>
      </c>
    </row>
    <row r="243" spans="1:2" x14ac:dyDescent="0.25">
      <c r="A243" s="42">
        <v>242</v>
      </c>
      <c r="B243" s="45" t="s">
        <v>175</v>
      </c>
    </row>
    <row r="244" spans="1:2" x14ac:dyDescent="0.25">
      <c r="A244" s="42">
        <v>243</v>
      </c>
      <c r="B244" s="45" t="s">
        <v>176</v>
      </c>
    </row>
    <row r="245" spans="1:2" x14ac:dyDescent="0.25">
      <c r="A245" s="42">
        <v>244</v>
      </c>
      <c r="B245" s="45" t="s">
        <v>431</v>
      </c>
    </row>
    <row r="246" spans="1:2" x14ac:dyDescent="0.25">
      <c r="A246" s="42">
        <v>245</v>
      </c>
      <c r="B246" s="45" t="s">
        <v>23</v>
      </c>
    </row>
    <row r="247" spans="1:2" x14ac:dyDescent="0.25">
      <c r="A247" s="42">
        <v>246</v>
      </c>
      <c r="B247" s="45" t="s">
        <v>24</v>
      </c>
    </row>
    <row r="248" spans="1:2" x14ac:dyDescent="0.25">
      <c r="A248" s="42">
        <v>247</v>
      </c>
      <c r="B248" s="45" t="s">
        <v>432</v>
      </c>
    </row>
    <row r="249" spans="1:2" x14ac:dyDescent="0.25">
      <c r="A249" s="42">
        <v>248</v>
      </c>
      <c r="B249" s="45" t="s">
        <v>151</v>
      </c>
    </row>
    <row r="250" spans="1:2" x14ac:dyDescent="0.25">
      <c r="A250" s="42">
        <v>249</v>
      </c>
      <c r="B250" s="45" t="s">
        <v>25</v>
      </c>
    </row>
    <row r="251" spans="1:2" x14ac:dyDescent="0.25">
      <c r="A251" s="42">
        <v>250</v>
      </c>
      <c r="B251" s="45" t="s">
        <v>0</v>
      </c>
    </row>
    <row r="252" spans="1:2" x14ac:dyDescent="0.25">
      <c r="A252" s="42">
        <v>251</v>
      </c>
      <c r="B252" s="45" t="s">
        <v>26</v>
      </c>
    </row>
    <row r="253" spans="1:2" x14ac:dyDescent="0.25">
      <c r="A253" s="42">
        <v>252</v>
      </c>
      <c r="B253" s="45" t="s">
        <v>28</v>
      </c>
    </row>
    <row r="254" spans="1:2" x14ac:dyDescent="0.25">
      <c r="A254" s="42">
        <v>253</v>
      </c>
      <c r="B254" s="45" t="s">
        <v>27</v>
      </c>
    </row>
    <row r="255" spans="1:2" x14ac:dyDescent="0.25">
      <c r="A255" s="42">
        <v>254</v>
      </c>
      <c r="B255" s="45" t="s">
        <v>29</v>
      </c>
    </row>
    <row r="256" spans="1:2" x14ac:dyDescent="0.25">
      <c r="A256" s="42">
        <v>255</v>
      </c>
      <c r="B256" s="45" t="s">
        <v>30</v>
      </c>
    </row>
    <row r="257" spans="1:2" x14ac:dyDescent="0.25">
      <c r="A257" s="42">
        <v>256</v>
      </c>
      <c r="B257" s="45" t="s">
        <v>31</v>
      </c>
    </row>
    <row r="258" spans="1:2" x14ac:dyDescent="0.25">
      <c r="A258" s="42">
        <v>257</v>
      </c>
      <c r="B258" s="45" t="s">
        <v>32</v>
      </c>
    </row>
    <row r="259" spans="1:2" x14ac:dyDescent="0.25">
      <c r="A259" s="42">
        <v>258</v>
      </c>
      <c r="B259" s="45" t="s">
        <v>33</v>
      </c>
    </row>
    <row r="260" spans="1:2" x14ac:dyDescent="0.25">
      <c r="A260" s="42">
        <v>259</v>
      </c>
      <c r="B260" s="45" t="s">
        <v>34</v>
      </c>
    </row>
    <row r="261" spans="1:2" x14ac:dyDescent="0.25">
      <c r="A261" s="42">
        <v>260</v>
      </c>
      <c r="B261" s="45" t="s">
        <v>35</v>
      </c>
    </row>
    <row r="262" spans="1:2" x14ac:dyDescent="0.25">
      <c r="A262" s="42">
        <v>261</v>
      </c>
      <c r="B262" s="45" t="s">
        <v>177</v>
      </c>
    </row>
    <row r="263" spans="1:2" x14ac:dyDescent="0.25">
      <c r="A263" s="42">
        <v>262</v>
      </c>
      <c r="B263" s="45" t="s">
        <v>178</v>
      </c>
    </row>
    <row r="264" spans="1:2" x14ac:dyDescent="0.25">
      <c r="A264" s="42">
        <v>263</v>
      </c>
      <c r="B264" s="45" t="s">
        <v>179</v>
      </c>
    </row>
    <row r="265" spans="1:2" x14ac:dyDescent="0.25">
      <c r="A265" s="42">
        <v>264</v>
      </c>
      <c r="B265" s="45" t="s">
        <v>37</v>
      </c>
    </row>
    <row r="266" spans="1:2" x14ac:dyDescent="0.25">
      <c r="A266" s="42">
        <v>265</v>
      </c>
      <c r="B266" s="45" t="s">
        <v>36</v>
      </c>
    </row>
    <row r="267" spans="1:2" x14ac:dyDescent="0.25">
      <c r="A267" s="42">
        <v>266</v>
      </c>
      <c r="B267" s="45" t="s">
        <v>39</v>
      </c>
    </row>
    <row r="268" spans="1:2" x14ac:dyDescent="0.25">
      <c r="A268" s="42">
        <v>267</v>
      </c>
      <c r="B268" s="45" t="s">
        <v>38</v>
      </c>
    </row>
    <row r="269" spans="1:2" x14ac:dyDescent="0.25">
      <c r="A269" s="42">
        <v>268</v>
      </c>
      <c r="B269" s="45" t="s">
        <v>40</v>
      </c>
    </row>
    <row r="270" spans="1:2" x14ac:dyDescent="0.25">
      <c r="A270" s="42">
        <v>269</v>
      </c>
      <c r="B270" s="45" t="s">
        <v>180</v>
      </c>
    </row>
    <row r="271" spans="1:2" x14ac:dyDescent="0.25">
      <c r="A271" s="42">
        <v>270</v>
      </c>
      <c r="B271" s="45" t="s">
        <v>433</v>
      </c>
    </row>
    <row r="272" spans="1:2" x14ac:dyDescent="0.25">
      <c r="A272" s="42">
        <v>271</v>
      </c>
      <c r="B272" s="45" t="s">
        <v>434</v>
      </c>
    </row>
    <row r="273" spans="1:2" x14ac:dyDescent="0.25">
      <c r="A273" s="42">
        <v>272</v>
      </c>
      <c r="B273" s="45" t="s">
        <v>170</v>
      </c>
    </row>
    <row r="274" spans="1:2" x14ac:dyDescent="0.25">
      <c r="A274" s="42">
        <v>273</v>
      </c>
      <c r="B274" s="45" t="s">
        <v>171</v>
      </c>
    </row>
    <row r="275" spans="1:2" x14ac:dyDescent="0.25">
      <c r="A275" s="42">
        <v>274</v>
      </c>
      <c r="B275" s="45" t="s">
        <v>435</v>
      </c>
    </row>
    <row r="276" spans="1:2" x14ac:dyDescent="0.25">
      <c r="A276" s="42">
        <v>275</v>
      </c>
      <c r="B276" s="45" t="s">
        <v>182</v>
      </c>
    </row>
    <row r="277" spans="1:2" x14ac:dyDescent="0.25">
      <c r="A277" s="42">
        <v>276</v>
      </c>
      <c r="B277" s="45" t="s">
        <v>181</v>
      </c>
    </row>
    <row r="278" spans="1:2" x14ac:dyDescent="0.25">
      <c r="A278" s="42">
        <v>277</v>
      </c>
      <c r="B278" s="45" t="s">
        <v>41</v>
      </c>
    </row>
    <row r="279" spans="1:2" x14ac:dyDescent="0.25">
      <c r="A279" s="42">
        <v>278</v>
      </c>
      <c r="B279" s="45" t="s">
        <v>42</v>
      </c>
    </row>
    <row r="280" spans="1:2" x14ac:dyDescent="0.25">
      <c r="A280" s="42">
        <v>279</v>
      </c>
      <c r="B280" s="45" t="s">
        <v>43</v>
      </c>
    </row>
    <row r="281" spans="1:2" x14ac:dyDescent="0.25">
      <c r="A281" s="42">
        <v>280</v>
      </c>
      <c r="B281" s="45" t="s">
        <v>44</v>
      </c>
    </row>
    <row r="282" spans="1:2" x14ac:dyDescent="0.25">
      <c r="A282" s="42">
        <v>281</v>
      </c>
      <c r="B282" s="45" t="s">
        <v>436</v>
      </c>
    </row>
    <row r="283" spans="1:2" x14ac:dyDescent="0.25">
      <c r="A283" s="42">
        <v>282</v>
      </c>
      <c r="B283" s="45" t="s">
        <v>45</v>
      </c>
    </row>
    <row r="284" spans="1:2" x14ac:dyDescent="0.25">
      <c r="A284" s="42">
        <v>283</v>
      </c>
      <c r="B284" s="45" t="s">
        <v>46</v>
      </c>
    </row>
    <row r="285" spans="1:2" x14ac:dyDescent="0.25">
      <c r="A285" s="42">
        <v>284</v>
      </c>
      <c r="B285" s="45" t="s">
        <v>47</v>
      </c>
    </row>
    <row r="286" spans="1:2" x14ac:dyDescent="0.25">
      <c r="A286" s="42">
        <v>285</v>
      </c>
      <c r="B286" s="45" t="s">
        <v>48</v>
      </c>
    </row>
    <row r="287" spans="1:2" x14ac:dyDescent="0.25">
      <c r="A287" s="42">
        <v>286</v>
      </c>
      <c r="B287" s="45" t="s">
        <v>437</v>
      </c>
    </row>
    <row r="288" spans="1:2" x14ac:dyDescent="0.25">
      <c r="A288" s="42">
        <v>287</v>
      </c>
      <c r="B288" s="45" t="s">
        <v>49</v>
      </c>
    </row>
    <row r="289" spans="1:2" x14ac:dyDescent="0.25">
      <c r="A289" s="42">
        <v>288</v>
      </c>
      <c r="B289" s="45" t="s">
        <v>50</v>
      </c>
    </row>
    <row r="290" spans="1:2" x14ac:dyDescent="0.25">
      <c r="A290" s="42">
        <v>289</v>
      </c>
      <c r="B290" s="45" t="s">
        <v>438</v>
      </c>
    </row>
    <row r="291" spans="1:2" x14ac:dyDescent="0.25">
      <c r="A291" s="42">
        <v>290</v>
      </c>
      <c r="B291" s="45" t="s">
        <v>439</v>
      </c>
    </row>
    <row r="292" spans="1:2" x14ac:dyDescent="0.25">
      <c r="A292" s="42">
        <v>291</v>
      </c>
      <c r="B292" s="45" t="s">
        <v>183</v>
      </c>
    </row>
    <row r="293" spans="1:2" x14ac:dyDescent="0.25">
      <c r="A293" s="42">
        <v>292</v>
      </c>
      <c r="B293" s="45" t="s">
        <v>184</v>
      </c>
    </row>
    <row r="294" spans="1:2" x14ac:dyDescent="0.25">
      <c r="A294" s="42">
        <v>293</v>
      </c>
      <c r="B294" s="45" t="s">
        <v>185</v>
      </c>
    </row>
    <row r="295" spans="1:2" x14ac:dyDescent="0.25">
      <c r="A295" s="42">
        <v>294</v>
      </c>
      <c r="B295" s="45" t="s">
        <v>440</v>
      </c>
    </row>
    <row r="296" spans="1:2" x14ac:dyDescent="0.25">
      <c r="A296" s="42">
        <v>295</v>
      </c>
      <c r="B296" s="45" t="s">
        <v>51</v>
      </c>
    </row>
    <row r="297" spans="1:2" x14ac:dyDescent="0.25">
      <c r="A297" s="42">
        <v>296</v>
      </c>
      <c r="B297" s="45" t="s">
        <v>52</v>
      </c>
    </row>
    <row r="298" spans="1:2" x14ac:dyDescent="0.25">
      <c r="A298" s="42">
        <v>297</v>
      </c>
      <c r="B298" s="45" t="s">
        <v>53</v>
      </c>
    </row>
    <row r="299" spans="1:2" x14ac:dyDescent="0.25">
      <c r="A299" s="42">
        <v>298</v>
      </c>
      <c r="B299" s="45" t="s">
        <v>55</v>
      </c>
    </row>
    <row r="300" spans="1:2" x14ac:dyDescent="0.25">
      <c r="A300" s="42">
        <v>299</v>
      </c>
      <c r="B300" s="45" t="s">
        <v>54</v>
      </c>
    </row>
    <row r="301" spans="1:2" x14ac:dyDescent="0.25">
      <c r="A301" s="42">
        <v>300</v>
      </c>
      <c r="B301" s="45" t="s">
        <v>441</v>
      </c>
    </row>
    <row r="302" spans="1:2" x14ac:dyDescent="0.25">
      <c r="A302" s="42">
        <v>301</v>
      </c>
      <c r="B302" s="45" t="s">
        <v>186</v>
      </c>
    </row>
    <row r="303" spans="1:2" x14ac:dyDescent="0.25">
      <c r="A303" s="42">
        <v>302</v>
      </c>
      <c r="B303" s="45" t="s">
        <v>156</v>
      </c>
    </row>
    <row r="304" spans="1:2" x14ac:dyDescent="0.25">
      <c r="A304" s="42">
        <v>303</v>
      </c>
      <c r="B304" s="45" t="s">
        <v>187</v>
      </c>
    </row>
    <row r="305" spans="1:2" x14ac:dyDescent="0.25">
      <c r="A305" s="42">
        <v>304</v>
      </c>
      <c r="B305" s="45" t="s">
        <v>188</v>
      </c>
    </row>
    <row r="306" spans="1:2" x14ac:dyDescent="0.25">
      <c r="A306" s="42">
        <v>305</v>
      </c>
      <c r="B306" s="45" t="s">
        <v>56</v>
      </c>
    </row>
    <row r="307" spans="1:2" x14ac:dyDescent="0.25">
      <c r="A307" s="42">
        <v>306</v>
      </c>
      <c r="B307" s="45" t="s">
        <v>57</v>
      </c>
    </row>
    <row r="308" spans="1:2" x14ac:dyDescent="0.25">
      <c r="A308" s="42">
        <v>307</v>
      </c>
      <c r="B308" s="45" t="s">
        <v>442</v>
      </c>
    </row>
    <row r="309" spans="1:2" x14ac:dyDescent="0.25">
      <c r="A309" s="42">
        <v>308</v>
      </c>
      <c r="B309" s="45" t="s">
        <v>443</v>
      </c>
    </row>
    <row r="310" spans="1:2" x14ac:dyDescent="0.25">
      <c r="A310" s="42">
        <v>309</v>
      </c>
      <c r="B310" s="45" t="s">
        <v>58</v>
      </c>
    </row>
    <row r="311" spans="1:2" x14ac:dyDescent="0.25">
      <c r="A311" s="42">
        <v>310</v>
      </c>
      <c r="B311" s="45" t="s">
        <v>59</v>
      </c>
    </row>
    <row r="312" spans="1:2" x14ac:dyDescent="0.25">
      <c r="A312" s="42">
        <v>311</v>
      </c>
      <c r="B312" s="45" t="s">
        <v>60</v>
      </c>
    </row>
    <row r="313" spans="1:2" x14ac:dyDescent="0.25">
      <c r="A313" s="42">
        <v>312</v>
      </c>
      <c r="B313" s="45" t="s">
        <v>62</v>
      </c>
    </row>
    <row r="314" spans="1:2" x14ac:dyDescent="0.25">
      <c r="A314" s="42">
        <v>313</v>
      </c>
      <c r="B314" s="45" t="s">
        <v>63</v>
      </c>
    </row>
    <row r="315" spans="1:2" x14ac:dyDescent="0.25">
      <c r="A315" s="42">
        <v>314</v>
      </c>
      <c r="B315" s="45" t="s">
        <v>61</v>
      </c>
    </row>
    <row r="316" spans="1:2" x14ac:dyDescent="0.25">
      <c r="A316" s="42">
        <v>315</v>
      </c>
      <c r="B316" s="45" t="s">
        <v>444</v>
      </c>
    </row>
    <row r="317" spans="1:2" x14ac:dyDescent="0.25">
      <c r="A317" s="42">
        <v>316</v>
      </c>
      <c r="B317" s="45" t="s">
        <v>64</v>
      </c>
    </row>
    <row r="318" spans="1:2" x14ac:dyDescent="0.25">
      <c r="A318" s="42">
        <v>317</v>
      </c>
      <c r="B318" s="45" t="s">
        <v>65</v>
      </c>
    </row>
    <row r="319" spans="1:2" x14ac:dyDescent="0.25">
      <c r="A319" s="42">
        <v>318</v>
      </c>
      <c r="B319" s="45" t="s">
        <v>66</v>
      </c>
    </row>
    <row r="320" spans="1:2" x14ac:dyDescent="0.25">
      <c r="A320" s="42">
        <v>319</v>
      </c>
      <c r="B320" s="45" t="s">
        <v>67</v>
      </c>
    </row>
    <row r="321" spans="1:2" x14ac:dyDescent="0.25">
      <c r="A321" s="42">
        <v>320</v>
      </c>
      <c r="B321" s="45" t="s">
        <v>68</v>
      </c>
    </row>
    <row r="322" spans="1:2" x14ac:dyDescent="0.25">
      <c r="A322" s="42">
        <v>321</v>
      </c>
      <c r="B322" s="45" t="s">
        <v>69</v>
      </c>
    </row>
    <row r="323" spans="1:2" x14ac:dyDescent="0.25">
      <c r="A323" s="42">
        <v>322</v>
      </c>
      <c r="B323" s="45" t="s">
        <v>70</v>
      </c>
    </row>
    <row r="324" spans="1:2" x14ac:dyDescent="0.25">
      <c r="A324" s="42">
        <v>323</v>
      </c>
      <c r="B324" s="45" t="s">
        <v>445</v>
      </c>
    </row>
    <row r="325" spans="1:2" x14ac:dyDescent="0.25">
      <c r="A325" s="42">
        <v>324</v>
      </c>
      <c r="B325" s="45" t="s">
        <v>446</v>
      </c>
    </row>
    <row r="326" spans="1:2" x14ac:dyDescent="0.25">
      <c r="A326" s="42">
        <v>325</v>
      </c>
      <c r="B326" s="45" t="s">
        <v>447</v>
      </c>
    </row>
    <row r="327" spans="1:2" x14ac:dyDescent="0.25">
      <c r="A327" s="42">
        <v>326</v>
      </c>
      <c r="B327" s="45" t="s">
        <v>71</v>
      </c>
    </row>
    <row r="328" spans="1:2" x14ac:dyDescent="0.25">
      <c r="A328" s="42">
        <v>327</v>
      </c>
      <c r="B328" s="45" t="s">
        <v>72</v>
      </c>
    </row>
    <row r="329" spans="1:2" x14ac:dyDescent="0.25">
      <c r="A329" s="42">
        <v>328</v>
      </c>
      <c r="B329" s="45" t="s">
        <v>73</v>
      </c>
    </row>
    <row r="330" spans="1:2" x14ac:dyDescent="0.25">
      <c r="A330" s="42">
        <v>329</v>
      </c>
      <c r="B330" s="45" t="s">
        <v>612</v>
      </c>
    </row>
    <row r="331" spans="1:2" x14ac:dyDescent="0.25">
      <c r="A331" s="42">
        <v>330</v>
      </c>
      <c r="B331" s="45" t="s">
        <v>74</v>
      </c>
    </row>
    <row r="332" spans="1:2" x14ac:dyDescent="0.25">
      <c r="A332" s="42">
        <v>331</v>
      </c>
      <c r="B332" s="45" t="s">
        <v>75</v>
      </c>
    </row>
    <row r="333" spans="1:2" x14ac:dyDescent="0.25">
      <c r="A333" s="42">
        <v>332</v>
      </c>
      <c r="B333" s="45" t="s">
        <v>166</v>
      </c>
    </row>
    <row r="334" spans="1:2" x14ac:dyDescent="0.25">
      <c r="A334" s="42">
        <v>333</v>
      </c>
      <c r="B334" s="45" t="s">
        <v>76</v>
      </c>
    </row>
    <row r="335" spans="1:2" x14ac:dyDescent="0.25">
      <c r="A335" s="42">
        <v>334</v>
      </c>
      <c r="B335" s="45" t="s">
        <v>613</v>
      </c>
    </row>
    <row r="336" spans="1:2" x14ac:dyDescent="0.25">
      <c r="A336" s="42">
        <v>335</v>
      </c>
      <c r="B336" s="45" t="s">
        <v>448</v>
      </c>
    </row>
    <row r="337" spans="1:2" x14ac:dyDescent="0.25">
      <c r="A337" s="42">
        <v>336</v>
      </c>
      <c r="B337" s="45" t="s">
        <v>77</v>
      </c>
    </row>
    <row r="338" spans="1:2" x14ac:dyDescent="0.25">
      <c r="A338" s="42">
        <v>337</v>
      </c>
      <c r="B338" s="45" t="s">
        <v>449</v>
      </c>
    </row>
    <row r="339" spans="1:2" x14ac:dyDescent="0.25">
      <c r="A339" s="42">
        <v>338</v>
      </c>
      <c r="B339" s="45" t="s">
        <v>450</v>
      </c>
    </row>
    <row r="340" spans="1:2" x14ac:dyDescent="0.25">
      <c r="A340" s="42">
        <v>339</v>
      </c>
      <c r="B340" s="45" t="s">
        <v>79</v>
      </c>
    </row>
    <row r="341" spans="1:2" x14ac:dyDescent="0.25">
      <c r="A341" s="42">
        <v>340</v>
      </c>
      <c r="B341" s="45" t="s">
        <v>78</v>
      </c>
    </row>
    <row r="342" spans="1:2" x14ac:dyDescent="0.25">
      <c r="A342" s="42">
        <v>341</v>
      </c>
      <c r="B342" s="45" t="s">
        <v>80</v>
      </c>
    </row>
    <row r="343" spans="1:2" x14ac:dyDescent="0.25">
      <c r="A343" s="42">
        <v>342</v>
      </c>
      <c r="B343" s="45" t="s">
        <v>81</v>
      </c>
    </row>
    <row r="344" spans="1:2" x14ac:dyDescent="0.25">
      <c r="A344" s="42">
        <v>343</v>
      </c>
      <c r="B344" s="45" t="s">
        <v>451</v>
      </c>
    </row>
    <row r="345" spans="1:2" x14ac:dyDescent="0.25">
      <c r="A345" s="42">
        <v>344</v>
      </c>
      <c r="B345" s="45" t="s">
        <v>82</v>
      </c>
    </row>
    <row r="346" spans="1:2" x14ac:dyDescent="0.25">
      <c r="A346" s="42">
        <v>345</v>
      </c>
      <c r="B346" s="45" t="s">
        <v>83</v>
      </c>
    </row>
    <row r="347" spans="1:2" x14ac:dyDescent="0.25">
      <c r="A347" s="42">
        <v>346</v>
      </c>
      <c r="B347" s="45" t="s">
        <v>85</v>
      </c>
    </row>
    <row r="348" spans="1:2" x14ac:dyDescent="0.25">
      <c r="A348" s="42">
        <v>347</v>
      </c>
      <c r="B348" s="45" t="s">
        <v>84</v>
      </c>
    </row>
    <row r="349" spans="1:2" x14ac:dyDescent="0.25">
      <c r="A349" s="42">
        <v>348</v>
      </c>
      <c r="B349" s="45" t="s">
        <v>86</v>
      </c>
    </row>
    <row r="350" spans="1:2" x14ac:dyDescent="0.25">
      <c r="A350" s="42">
        <v>349</v>
      </c>
      <c r="B350" s="45" t="s">
        <v>452</v>
      </c>
    </row>
    <row r="351" spans="1:2" x14ac:dyDescent="0.25">
      <c r="A351" s="42">
        <v>350</v>
      </c>
      <c r="B351" s="45" t="s">
        <v>87</v>
      </c>
    </row>
    <row r="352" spans="1:2" x14ac:dyDescent="0.25">
      <c r="A352" s="42">
        <v>351</v>
      </c>
      <c r="B352" s="45" t="s">
        <v>453</v>
      </c>
    </row>
    <row r="353" spans="1:2" x14ac:dyDescent="0.25">
      <c r="A353" s="42">
        <v>352</v>
      </c>
      <c r="B353" s="45" t="s">
        <v>454</v>
      </c>
    </row>
    <row r="354" spans="1:2" x14ac:dyDescent="0.25">
      <c r="A354" s="42">
        <v>353</v>
      </c>
      <c r="B354" s="45" t="s">
        <v>455</v>
      </c>
    </row>
    <row r="355" spans="1:2" x14ac:dyDescent="0.25">
      <c r="A355" s="42">
        <v>354</v>
      </c>
      <c r="B355" s="45" t="s">
        <v>88</v>
      </c>
    </row>
    <row r="356" spans="1:2" x14ac:dyDescent="0.25">
      <c r="A356" s="42">
        <v>355</v>
      </c>
      <c r="B356" s="45" t="s">
        <v>89</v>
      </c>
    </row>
    <row r="357" spans="1:2" x14ac:dyDescent="0.25">
      <c r="A357" s="42">
        <v>356</v>
      </c>
      <c r="B357" s="45" t="s">
        <v>456</v>
      </c>
    </row>
    <row r="358" spans="1:2" x14ac:dyDescent="0.25">
      <c r="A358" s="42">
        <v>357</v>
      </c>
      <c r="B358" s="45" t="s">
        <v>457</v>
      </c>
    </row>
    <row r="359" spans="1:2" x14ac:dyDescent="0.25">
      <c r="A359" s="42">
        <v>358</v>
      </c>
      <c r="B359" s="45" t="s">
        <v>458</v>
      </c>
    </row>
    <row r="360" spans="1:2" x14ac:dyDescent="0.25">
      <c r="A360" s="42">
        <v>359</v>
      </c>
      <c r="B360" s="45" t="s">
        <v>168</v>
      </c>
    </row>
    <row r="361" spans="1:2" x14ac:dyDescent="0.25">
      <c r="A361" s="42">
        <v>360</v>
      </c>
      <c r="B361" s="45" t="s">
        <v>90</v>
      </c>
    </row>
    <row r="362" spans="1:2" x14ac:dyDescent="0.25">
      <c r="A362" s="42">
        <v>361</v>
      </c>
      <c r="B362" s="45" t="s">
        <v>189</v>
      </c>
    </row>
    <row r="363" spans="1:2" x14ac:dyDescent="0.25">
      <c r="A363" s="42">
        <v>362</v>
      </c>
      <c r="B363" s="45" t="s">
        <v>91</v>
      </c>
    </row>
    <row r="364" spans="1:2" x14ac:dyDescent="0.25">
      <c r="A364" s="42">
        <v>363</v>
      </c>
      <c r="B364" s="45" t="s">
        <v>93</v>
      </c>
    </row>
    <row r="365" spans="1:2" x14ac:dyDescent="0.25">
      <c r="A365" s="42">
        <v>364</v>
      </c>
      <c r="B365" s="45" t="s">
        <v>92</v>
      </c>
    </row>
    <row r="366" spans="1:2" x14ac:dyDescent="0.25">
      <c r="A366" s="42">
        <v>365</v>
      </c>
      <c r="B366" s="45" t="s">
        <v>459</v>
      </c>
    </row>
    <row r="367" spans="1:2" x14ac:dyDescent="0.25">
      <c r="A367" s="42">
        <v>366</v>
      </c>
      <c r="B367" s="45" t="s">
        <v>94</v>
      </c>
    </row>
    <row r="368" spans="1:2" x14ac:dyDescent="0.25">
      <c r="A368" s="42">
        <v>367</v>
      </c>
      <c r="B368" s="45" t="s">
        <v>460</v>
      </c>
    </row>
    <row r="369" spans="1:2" x14ac:dyDescent="0.25">
      <c r="A369" s="42">
        <v>368</v>
      </c>
      <c r="B369" s="45" t="s">
        <v>5</v>
      </c>
    </row>
    <row r="370" spans="1:2" x14ac:dyDescent="0.25">
      <c r="A370" s="42">
        <v>369</v>
      </c>
      <c r="B370" s="45" t="s">
        <v>461</v>
      </c>
    </row>
    <row r="371" spans="1:2" x14ac:dyDescent="0.25">
      <c r="A371" s="42">
        <v>370</v>
      </c>
      <c r="B371" s="45" t="s">
        <v>462</v>
      </c>
    </row>
    <row r="372" spans="1:2" x14ac:dyDescent="0.25">
      <c r="A372" s="42">
        <v>371</v>
      </c>
      <c r="B372" s="45" t="s">
        <v>95</v>
      </c>
    </row>
    <row r="373" spans="1:2" x14ac:dyDescent="0.25">
      <c r="A373" s="42">
        <v>372</v>
      </c>
      <c r="B373" s="45" t="s">
        <v>190</v>
      </c>
    </row>
    <row r="374" spans="1:2" x14ac:dyDescent="0.25">
      <c r="A374" s="42">
        <v>373</v>
      </c>
      <c r="B374" s="45" t="s">
        <v>191</v>
      </c>
    </row>
    <row r="375" spans="1:2" x14ac:dyDescent="0.25">
      <c r="A375" s="42">
        <v>374</v>
      </c>
      <c r="B375" s="45" t="s">
        <v>96</v>
      </c>
    </row>
    <row r="376" spans="1:2" x14ac:dyDescent="0.25">
      <c r="A376" s="42">
        <v>375</v>
      </c>
      <c r="B376" s="45" t="s">
        <v>97</v>
      </c>
    </row>
    <row r="377" spans="1:2" x14ac:dyDescent="0.25">
      <c r="A377" s="42">
        <v>376</v>
      </c>
      <c r="B377" s="45" t="s">
        <v>99</v>
      </c>
    </row>
    <row r="378" spans="1:2" x14ac:dyDescent="0.25">
      <c r="A378" s="42">
        <v>377</v>
      </c>
      <c r="B378" s="45" t="s">
        <v>98</v>
      </c>
    </row>
    <row r="379" spans="1:2" x14ac:dyDescent="0.25">
      <c r="A379" s="42">
        <v>378</v>
      </c>
      <c r="B379" s="45" t="s">
        <v>192</v>
      </c>
    </row>
    <row r="380" spans="1:2" x14ac:dyDescent="0.25">
      <c r="A380" s="42">
        <v>379</v>
      </c>
      <c r="B380" s="45" t="s">
        <v>101</v>
      </c>
    </row>
    <row r="381" spans="1:2" x14ac:dyDescent="0.25">
      <c r="A381" s="42">
        <v>380</v>
      </c>
      <c r="B381" s="45" t="s">
        <v>100</v>
      </c>
    </row>
    <row r="382" spans="1:2" x14ac:dyDescent="0.25">
      <c r="A382" s="42">
        <v>381</v>
      </c>
      <c r="B382" s="45" t="s">
        <v>102</v>
      </c>
    </row>
    <row r="383" spans="1:2" x14ac:dyDescent="0.25">
      <c r="A383" s="42">
        <v>382</v>
      </c>
      <c r="B383" s="45" t="s">
        <v>104</v>
      </c>
    </row>
    <row r="384" spans="1:2" x14ac:dyDescent="0.25">
      <c r="A384" s="42">
        <v>383</v>
      </c>
      <c r="B384" s="45" t="s">
        <v>103</v>
      </c>
    </row>
    <row r="385" spans="1:2" x14ac:dyDescent="0.25">
      <c r="A385" s="42">
        <v>384</v>
      </c>
      <c r="B385" s="45" t="s">
        <v>463</v>
      </c>
    </row>
    <row r="386" spans="1:2" x14ac:dyDescent="0.25">
      <c r="A386" s="42">
        <v>385</v>
      </c>
      <c r="B386" s="45" t="s">
        <v>105</v>
      </c>
    </row>
    <row r="387" spans="1:2" x14ac:dyDescent="0.25">
      <c r="A387" s="42">
        <v>386</v>
      </c>
      <c r="B387" s="45" t="s">
        <v>464</v>
      </c>
    </row>
    <row r="388" spans="1:2" x14ac:dyDescent="0.25">
      <c r="A388" s="42">
        <v>387</v>
      </c>
      <c r="B388" s="45" t="s">
        <v>106</v>
      </c>
    </row>
    <row r="389" spans="1:2" x14ac:dyDescent="0.25">
      <c r="A389" s="42">
        <v>388</v>
      </c>
      <c r="B389" s="45" t="s">
        <v>107</v>
      </c>
    </row>
    <row r="390" spans="1:2" x14ac:dyDescent="0.25">
      <c r="A390" s="42">
        <v>389</v>
      </c>
      <c r="B390" s="45" t="s">
        <v>157</v>
      </c>
    </row>
    <row r="391" spans="1:2" x14ac:dyDescent="0.25">
      <c r="A391" s="42">
        <v>390</v>
      </c>
      <c r="B391" s="45" t="s">
        <v>158</v>
      </c>
    </row>
    <row r="392" spans="1:2" x14ac:dyDescent="0.25">
      <c r="A392" s="42">
        <v>391</v>
      </c>
      <c r="B392" s="45" t="s">
        <v>193</v>
      </c>
    </row>
    <row r="393" spans="1:2" x14ac:dyDescent="0.25">
      <c r="A393" s="42">
        <v>392</v>
      </c>
      <c r="B393" s="45" t="s">
        <v>108</v>
      </c>
    </row>
    <row r="394" spans="1:2" x14ac:dyDescent="0.25">
      <c r="A394" s="42">
        <v>393</v>
      </c>
      <c r="B394" s="45" t="s">
        <v>465</v>
      </c>
    </row>
    <row r="395" spans="1:2" x14ac:dyDescent="0.25">
      <c r="A395" s="42">
        <v>394</v>
      </c>
      <c r="B395" s="45" t="s">
        <v>109</v>
      </c>
    </row>
    <row r="396" spans="1:2" x14ac:dyDescent="0.25">
      <c r="A396" s="42">
        <v>395</v>
      </c>
      <c r="B396" s="45" t="s">
        <v>110</v>
      </c>
    </row>
    <row r="397" spans="1:2" x14ac:dyDescent="0.25">
      <c r="A397" s="42">
        <v>396</v>
      </c>
      <c r="B397" s="45" t="s">
        <v>111</v>
      </c>
    </row>
    <row r="398" spans="1:2" x14ac:dyDescent="0.25">
      <c r="A398" s="42">
        <v>397</v>
      </c>
      <c r="B398" s="45" t="s">
        <v>194</v>
      </c>
    </row>
    <row r="399" spans="1:2" x14ac:dyDescent="0.25">
      <c r="A399" s="42">
        <v>398</v>
      </c>
      <c r="B399" s="45" t="s">
        <v>466</v>
      </c>
    </row>
    <row r="400" spans="1:2" x14ac:dyDescent="0.25">
      <c r="A400" s="42">
        <v>399</v>
      </c>
      <c r="B400" s="45" t="s">
        <v>1</v>
      </c>
    </row>
    <row r="401" spans="1:2" x14ac:dyDescent="0.25">
      <c r="A401" s="42">
        <v>400</v>
      </c>
      <c r="B401" s="45" t="s">
        <v>467</v>
      </c>
    </row>
    <row r="402" spans="1:2" x14ac:dyDescent="0.25">
      <c r="A402" s="42">
        <v>401</v>
      </c>
      <c r="B402" s="45" t="s">
        <v>468</v>
      </c>
    </row>
    <row r="403" spans="1:2" x14ac:dyDescent="0.25">
      <c r="A403" s="42">
        <v>402</v>
      </c>
      <c r="B403" s="45" t="s">
        <v>469</v>
      </c>
    </row>
    <row r="404" spans="1:2" x14ac:dyDescent="0.25">
      <c r="A404" s="42">
        <v>403</v>
      </c>
      <c r="B404" s="45" t="s">
        <v>470</v>
      </c>
    </row>
    <row r="405" spans="1:2" x14ac:dyDescent="0.25">
      <c r="A405" s="42">
        <v>404</v>
      </c>
      <c r="B405" s="45" t="s">
        <v>471</v>
      </c>
    </row>
    <row r="406" spans="1:2" x14ac:dyDescent="0.25">
      <c r="A406" s="42">
        <v>405</v>
      </c>
      <c r="B406" s="45" t="s">
        <v>472</v>
      </c>
    </row>
    <row r="407" spans="1:2" x14ac:dyDescent="0.25">
      <c r="A407" s="42">
        <v>406</v>
      </c>
      <c r="B407" s="45" t="s">
        <v>112</v>
      </c>
    </row>
    <row r="408" spans="1:2" x14ac:dyDescent="0.25">
      <c r="A408" s="42">
        <v>407</v>
      </c>
      <c r="B408" s="45" t="s">
        <v>195</v>
      </c>
    </row>
    <row r="409" spans="1:2" x14ac:dyDescent="0.25">
      <c r="A409" s="42">
        <v>408</v>
      </c>
      <c r="B409" s="45" t="s">
        <v>473</v>
      </c>
    </row>
    <row r="410" spans="1:2" x14ac:dyDescent="0.25">
      <c r="A410" s="42">
        <v>409</v>
      </c>
      <c r="B410" s="45" t="s">
        <v>113</v>
      </c>
    </row>
    <row r="411" spans="1:2" x14ac:dyDescent="0.25">
      <c r="A411" s="42">
        <v>410</v>
      </c>
      <c r="B411" s="45" t="s">
        <v>115</v>
      </c>
    </row>
    <row r="412" spans="1:2" x14ac:dyDescent="0.25">
      <c r="A412" s="42">
        <v>411</v>
      </c>
      <c r="B412" s="45" t="s">
        <v>116</v>
      </c>
    </row>
    <row r="413" spans="1:2" x14ac:dyDescent="0.25">
      <c r="A413" s="42">
        <v>412</v>
      </c>
      <c r="B413" s="45" t="s">
        <v>114</v>
      </c>
    </row>
    <row r="414" spans="1:2" x14ac:dyDescent="0.25">
      <c r="A414" s="42">
        <v>413</v>
      </c>
      <c r="B414" s="45" t="s">
        <v>196</v>
      </c>
    </row>
    <row r="415" spans="1:2" x14ac:dyDescent="0.25">
      <c r="A415" s="42">
        <v>414</v>
      </c>
      <c r="B415" s="45" t="s">
        <v>197</v>
      </c>
    </row>
    <row r="416" spans="1:2" x14ac:dyDescent="0.25">
      <c r="A416" s="42">
        <v>415</v>
      </c>
      <c r="B416" s="45" t="s">
        <v>117</v>
      </c>
    </row>
    <row r="417" spans="1:2" x14ac:dyDescent="0.25">
      <c r="A417" s="42">
        <v>416</v>
      </c>
      <c r="B417" s="45" t="s">
        <v>118</v>
      </c>
    </row>
    <row r="418" spans="1:2" x14ac:dyDescent="0.25">
      <c r="A418" s="42">
        <v>417</v>
      </c>
      <c r="B418" s="45" t="s">
        <v>474</v>
      </c>
    </row>
    <row r="419" spans="1:2" x14ac:dyDescent="0.25">
      <c r="A419" s="42">
        <v>418</v>
      </c>
      <c r="B419" s="45" t="s">
        <v>475</v>
      </c>
    </row>
    <row r="420" spans="1:2" x14ac:dyDescent="0.25">
      <c r="A420" s="42">
        <v>419</v>
      </c>
      <c r="B420" s="45" t="s">
        <v>476</v>
      </c>
    </row>
    <row r="421" spans="1:2" x14ac:dyDescent="0.25">
      <c r="A421" s="42">
        <v>420</v>
      </c>
      <c r="B421" s="45" t="s">
        <v>477</v>
      </c>
    </row>
    <row r="422" spans="1:2" x14ac:dyDescent="0.25">
      <c r="A422" s="42">
        <v>421</v>
      </c>
      <c r="B422" s="45" t="s">
        <v>198</v>
      </c>
    </row>
    <row r="423" spans="1:2" x14ac:dyDescent="0.25">
      <c r="A423" s="42">
        <v>422</v>
      </c>
      <c r="B423" s="45" t="s">
        <v>199</v>
      </c>
    </row>
    <row r="424" spans="1:2" x14ac:dyDescent="0.25">
      <c r="A424" s="42">
        <v>423</v>
      </c>
      <c r="B424" s="45" t="s">
        <v>148</v>
      </c>
    </row>
    <row r="425" spans="1:2" x14ac:dyDescent="0.25">
      <c r="A425" s="42">
        <v>424</v>
      </c>
      <c r="B425" s="45" t="s">
        <v>119</v>
      </c>
    </row>
    <row r="426" spans="1:2" x14ac:dyDescent="0.25">
      <c r="A426" s="42">
        <v>425</v>
      </c>
      <c r="B426" s="45" t="s">
        <v>120</v>
      </c>
    </row>
    <row r="427" spans="1:2" x14ac:dyDescent="0.25">
      <c r="A427" s="42">
        <v>426</v>
      </c>
      <c r="B427" s="45" t="s">
        <v>121</v>
      </c>
    </row>
    <row r="428" spans="1:2" x14ac:dyDescent="0.25">
      <c r="A428" s="42">
        <v>427</v>
      </c>
      <c r="B428" s="45" t="s">
        <v>122</v>
      </c>
    </row>
    <row r="429" spans="1:2" x14ac:dyDescent="0.25">
      <c r="A429" s="42">
        <v>428</v>
      </c>
      <c r="B429" s="45" t="s">
        <v>164</v>
      </c>
    </row>
    <row r="430" spans="1:2" x14ac:dyDescent="0.25">
      <c r="A430" s="42">
        <v>429</v>
      </c>
      <c r="B430" s="45" t="s">
        <v>165</v>
      </c>
    </row>
    <row r="431" spans="1:2" x14ac:dyDescent="0.25">
      <c r="A431" s="42">
        <v>430</v>
      </c>
      <c r="B431" s="45" t="s">
        <v>478</v>
      </c>
    </row>
    <row r="432" spans="1:2" x14ac:dyDescent="0.25">
      <c r="A432" s="42">
        <v>431</v>
      </c>
      <c r="B432" s="45" t="s">
        <v>200</v>
      </c>
    </row>
    <row r="433" spans="1:2" x14ac:dyDescent="0.25">
      <c r="A433" s="42">
        <v>432</v>
      </c>
      <c r="B433" s="45" t="s">
        <v>147</v>
      </c>
    </row>
    <row r="434" spans="1:2" x14ac:dyDescent="0.25">
      <c r="A434" s="42">
        <v>433</v>
      </c>
      <c r="B434" s="45" t="s">
        <v>123</v>
      </c>
    </row>
    <row r="435" spans="1:2" x14ac:dyDescent="0.25">
      <c r="A435" s="42">
        <v>434</v>
      </c>
      <c r="B435" s="45" t="s">
        <v>124</v>
      </c>
    </row>
    <row r="436" spans="1:2" x14ac:dyDescent="0.25">
      <c r="A436" s="42">
        <v>435</v>
      </c>
      <c r="B436" s="45" t="s">
        <v>201</v>
      </c>
    </row>
    <row r="437" spans="1:2" x14ac:dyDescent="0.25">
      <c r="A437" s="42">
        <v>436</v>
      </c>
      <c r="B437" s="45" t="s">
        <v>149</v>
      </c>
    </row>
    <row r="438" spans="1:2" x14ac:dyDescent="0.25">
      <c r="A438" s="42">
        <v>437</v>
      </c>
      <c r="B438" s="45" t="s">
        <v>479</v>
      </c>
    </row>
    <row r="439" spans="1:2" x14ac:dyDescent="0.25">
      <c r="A439" s="42">
        <v>438</v>
      </c>
      <c r="B439" s="45" t="s">
        <v>480</v>
      </c>
    </row>
    <row r="440" spans="1:2" x14ac:dyDescent="0.25">
      <c r="A440" s="42">
        <v>439</v>
      </c>
      <c r="B440" s="45" t="s">
        <v>481</v>
      </c>
    </row>
    <row r="441" spans="1:2" x14ac:dyDescent="0.25">
      <c r="A441" s="42">
        <v>440</v>
      </c>
      <c r="B441" s="45" t="s">
        <v>482</v>
      </c>
    </row>
    <row r="442" spans="1:2" x14ac:dyDescent="0.25">
      <c r="A442" s="42">
        <v>441</v>
      </c>
      <c r="B442" s="45" t="s">
        <v>483</v>
      </c>
    </row>
    <row r="443" spans="1:2" x14ac:dyDescent="0.25">
      <c r="A443" s="42">
        <v>442</v>
      </c>
      <c r="B443" s="45" t="s">
        <v>125</v>
      </c>
    </row>
    <row r="444" spans="1:2" x14ac:dyDescent="0.25">
      <c r="A444" s="42">
        <v>443</v>
      </c>
      <c r="B444" s="45" t="s">
        <v>126</v>
      </c>
    </row>
    <row r="445" spans="1:2" x14ac:dyDescent="0.25">
      <c r="A445" s="42">
        <v>444</v>
      </c>
      <c r="B445" s="45" t="s">
        <v>127</v>
      </c>
    </row>
    <row r="446" spans="1:2" x14ac:dyDescent="0.25">
      <c r="A446" s="42">
        <v>445</v>
      </c>
      <c r="B446" s="45" t="s">
        <v>203</v>
      </c>
    </row>
    <row r="447" spans="1:2" x14ac:dyDescent="0.25">
      <c r="A447" s="42">
        <v>446</v>
      </c>
      <c r="B447" s="45" t="s">
        <v>202</v>
      </c>
    </row>
    <row r="448" spans="1:2" x14ac:dyDescent="0.25">
      <c r="A448" s="42">
        <v>447</v>
      </c>
      <c r="B448" s="45" t="s">
        <v>484</v>
      </c>
    </row>
    <row r="449" spans="1:2" x14ac:dyDescent="0.25">
      <c r="A449" s="42">
        <v>448</v>
      </c>
      <c r="B449" s="45" t="s">
        <v>128</v>
      </c>
    </row>
    <row r="450" spans="1:2" x14ac:dyDescent="0.25">
      <c r="A450" s="42">
        <v>449</v>
      </c>
      <c r="B450" s="45" t="s">
        <v>129</v>
      </c>
    </row>
    <row r="451" spans="1:2" x14ac:dyDescent="0.25">
      <c r="A451" s="42">
        <v>450</v>
      </c>
      <c r="B451" s="45" t="s">
        <v>485</v>
      </c>
    </row>
    <row r="452" spans="1:2" x14ac:dyDescent="0.25">
      <c r="A452" s="42">
        <v>451</v>
      </c>
      <c r="B452" s="45" t="s">
        <v>204</v>
      </c>
    </row>
    <row r="453" spans="1:2" x14ac:dyDescent="0.25">
      <c r="A453" s="42">
        <v>452</v>
      </c>
      <c r="B453" s="45" t="s">
        <v>486</v>
      </c>
    </row>
    <row r="454" spans="1:2" x14ac:dyDescent="0.25">
      <c r="A454" s="42">
        <v>453</v>
      </c>
      <c r="B454" s="45" t="s">
        <v>487</v>
      </c>
    </row>
    <row r="455" spans="1:2" x14ac:dyDescent="0.25">
      <c r="A455" s="42">
        <v>454</v>
      </c>
      <c r="B455" s="45" t="s">
        <v>488</v>
      </c>
    </row>
    <row r="456" spans="1:2" x14ac:dyDescent="0.25">
      <c r="A456" s="42">
        <v>455</v>
      </c>
      <c r="B456" s="45" t="s">
        <v>489</v>
      </c>
    </row>
    <row r="457" spans="1:2" x14ac:dyDescent="0.25">
      <c r="A457" s="42">
        <v>456</v>
      </c>
      <c r="B457" s="45" t="s">
        <v>205</v>
      </c>
    </row>
    <row r="458" spans="1:2" x14ac:dyDescent="0.25">
      <c r="A458" s="42">
        <v>457</v>
      </c>
      <c r="B458" s="45" t="s">
        <v>130</v>
      </c>
    </row>
    <row r="459" spans="1:2" x14ac:dyDescent="0.25">
      <c r="A459" s="42">
        <v>458</v>
      </c>
      <c r="B459" s="45" t="s">
        <v>131</v>
      </c>
    </row>
    <row r="460" spans="1:2" x14ac:dyDescent="0.25">
      <c r="A460" s="42">
        <v>459</v>
      </c>
      <c r="B460" s="45" t="s">
        <v>490</v>
      </c>
    </row>
    <row r="461" spans="1:2" x14ac:dyDescent="0.25">
      <c r="A461" s="42">
        <v>460</v>
      </c>
      <c r="B461" s="45" t="s">
        <v>491</v>
      </c>
    </row>
    <row r="462" spans="1:2" x14ac:dyDescent="0.25">
      <c r="A462" s="42">
        <v>461</v>
      </c>
      <c r="B462" s="45" t="s">
        <v>132</v>
      </c>
    </row>
    <row r="463" spans="1:2" x14ac:dyDescent="0.25">
      <c r="A463" s="42">
        <v>462</v>
      </c>
      <c r="B463" s="45" t="s">
        <v>206</v>
      </c>
    </row>
    <row r="464" spans="1:2" x14ac:dyDescent="0.25">
      <c r="A464" s="42">
        <v>463</v>
      </c>
      <c r="B464" s="45" t="s">
        <v>207</v>
      </c>
    </row>
    <row r="465" spans="1:2" x14ac:dyDescent="0.25">
      <c r="A465" s="42">
        <v>464</v>
      </c>
      <c r="B465" s="45" t="s">
        <v>492</v>
      </c>
    </row>
    <row r="466" spans="1:2" x14ac:dyDescent="0.25">
      <c r="A466" s="42">
        <v>465</v>
      </c>
      <c r="B466" s="45" t="s">
        <v>162</v>
      </c>
    </row>
    <row r="467" spans="1:2" x14ac:dyDescent="0.25">
      <c r="A467" s="42">
        <v>466</v>
      </c>
      <c r="B467" s="45" t="s">
        <v>133</v>
      </c>
    </row>
    <row r="468" spans="1:2" x14ac:dyDescent="0.25">
      <c r="A468" s="42">
        <v>467</v>
      </c>
      <c r="B468" s="45" t="s">
        <v>614</v>
      </c>
    </row>
    <row r="469" spans="1:2" x14ac:dyDescent="0.25">
      <c r="A469" s="42">
        <v>468</v>
      </c>
      <c r="B469" s="45" t="s">
        <v>493</v>
      </c>
    </row>
    <row r="470" spans="1:2" x14ac:dyDescent="0.25">
      <c r="A470" s="42">
        <v>469</v>
      </c>
      <c r="B470" s="45" t="s">
        <v>494</v>
      </c>
    </row>
    <row r="471" spans="1:2" x14ac:dyDescent="0.25">
      <c r="A471" s="42">
        <v>470</v>
      </c>
      <c r="B471" s="45" t="s">
        <v>495</v>
      </c>
    </row>
    <row r="472" spans="1:2" x14ac:dyDescent="0.25">
      <c r="A472" s="42">
        <v>471</v>
      </c>
      <c r="B472" s="45" t="s">
        <v>167</v>
      </c>
    </row>
    <row r="473" spans="1:2" x14ac:dyDescent="0.25">
      <c r="A473" s="42">
        <v>472</v>
      </c>
      <c r="B473" s="45" t="s">
        <v>496</v>
      </c>
    </row>
    <row r="474" spans="1:2" x14ac:dyDescent="0.25">
      <c r="A474" s="42">
        <v>473</v>
      </c>
      <c r="B474" s="45" t="s">
        <v>497</v>
      </c>
    </row>
    <row r="475" spans="1:2" x14ac:dyDescent="0.25">
      <c r="A475" s="42">
        <v>474</v>
      </c>
      <c r="B475" s="45" t="s">
        <v>498</v>
      </c>
    </row>
    <row r="476" spans="1:2" x14ac:dyDescent="0.25">
      <c r="A476" s="41">
        <v>475</v>
      </c>
      <c r="B476" s="45" t="s">
        <v>619</v>
      </c>
    </row>
    <row r="477" spans="1:2" x14ac:dyDescent="0.25">
      <c r="A477" s="41">
        <v>476</v>
      </c>
      <c r="B477" s="45" t="s">
        <v>620</v>
      </c>
    </row>
    <row r="478" spans="1:2" x14ac:dyDescent="0.25">
      <c r="A478" s="41">
        <v>477</v>
      </c>
      <c r="B478" s="45" t="s">
        <v>621</v>
      </c>
    </row>
    <row r="479" spans="1:2" x14ac:dyDescent="0.25">
      <c r="A479" s="41">
        <v>478</v>
      </c>
      <c r="B479" s="45" t="s">
        <v>622</v>
      </c>
    </row>
    <row r="480" spans="1:2" x14ac:dyDescent="0.25">
      <c r="A480" s="41">
        <v>479</v>
      </c>
      <c r="B480" s="45" t="s">
        <v>623</v>
      </c>
    </row>
    <row r="481" spans="1:2" x14ac:dyDescent="0.25">
      <c r="A481" s="41">
        <v>480</v>
      </c>
      <c r="B481" s="45" t="s">
        <v>499</v>
      </c>
    </row>
    <row r="482" spans="1:2" x14ac:dyDescent="0.25">
      <c r="A482" s="41">
        <v>481</v>
      </c>
      <c r="B482" s="45" t="s">
        <v>500</v>
      </c>
    </row>
    <row r="483" spans="1:2" x14ac:dyDescent="0.25">
      <c r="A483" s="41">
        <v>482</v>
      </c>
      <c r="B483" s="45" t="s">
        <v>501</v>
      </c>
    </row>
    <row r="484" spans="1:2" x14ac:dyDescent="0.25">
      <c r="A484" s="41">
        <v>483</v>
      </c>
      <c r="B484" s="45" t="s">
        <v>502</v>
      </c>
    </row>
    <row r="485" spans="1:2" x14ac:dyDescent="0.25">
      <c r="A485" s="41">
        <v>484</v>
      </c>
      <c r="B485" s="45" t="s">
        <v>503</v>
      </c>
    </row>
    <row r="486" spans="1:2" x14ac:dyDescent="0.25">
      <c r="A486" s="41">
        <v>485</v>
      </c>
      <c r="B486" s="45" t="s">
        <v>504</v>
      </c>
    </row>
    <row r="487" spans="1:2" x14ac:dyDescent="0.25">
      <c r="A487" s="41">
        <v>486</v>
      </c>
      <c r="B487" s="45" t="s">
        <v>624</v>
      </c>
    </row>
    <row r="488" spans="1:2" x14ac:dyDescent="0.25">
      <c r="A488" s="41">
        <v>487</v>
      </c>
      <c r="B488" s="45" t="s">
        <v>625</v>
      </c>
    </row>
    <row r="489" spans="1:2" x14ac:dyDescent="0.25">
      <c r="A489" s="41">
        <v>488</v>
      </c>
      <c r="B489" s="45" t="s">
        <v>626</v>
      </c>
    </row>
    <row r="490" spans="1:2" x14ac:dyDescent="0.25">
      <c r="A490" s="41">
        <v>489</v>
      </c>
      <c r="B490" s="45" t="s">
        <v>627</v>
      </c>
    </row>
    <row r="491" spans="1:2" x14ac:dyDescent="0.25">
      <c r="A491" s="41">
        <v>490</v>
      </c>
      <c r="B491" s="45" t="s">
        <v>628</v>
      </c>
    </row>
    <row r="492" spans="1:2" x14ac:dyDescent="0.25">
      <c r="A492" s="41">
        <v>491</v>
      </c>
      <c r="B492" s="45" t="s">
        <v>629</v>
      </c>
    </row>
    <row r="493" spans="1:2" x14ac:dyDescent="0.25">
      <c r="A493" s="41">
        <v>492</v>
      </c>
      <c r="B493" s="45" t="s">
        <v>630</v>
      </c>
    </row>
    <row r="494" spans="1:2" x14ac:dyDescent="0.25">
      <c r="A494" s="41">
        <v>493</v>
      </c>
      <c r="B494" s="45" t="s">
        <v>631</v>
      </c>
    </row>
    <row r="495" spans="1:2" x14ac:dyDescent="0.25">
      <c r="A495" s="41">
        <v>494</v>
      </c>
      <c r="B495" s="45" t="s">
        <v>632</v>
      </c>
    </row>
    <row r="496" spans="1:2" x14ac:dyDescent="0.25">
      <c r="A496" s="41">
        <v>495</v>
      </c>
      <c r="B496" s="45" t="s">
        <v>633</v>
      </c>
    </row>
    <row r="497" spans="1:2" x14ac:dyDescent="0.25">
      <c r="A497" s="41">
        <v>496</v>
      </c>
      <c r="B497" s="45" t="s">
        <v>634</v>
      </c>
    </row>
    <row r="498" spans="1:2" x14ac:dyDescent="0.25">
      <c r="A498" s="41">
        <v>497</v>
      </c>
      <c r="B498" s="45" t="s">
        <v>505</v>
      </c>
    </row>
    <row r="499" spans="1:2" x14ac:dyDescent="0.25">
      <c r="A499" s="41">
        <v>498</v>
      </c>
      <c r="B499" s="45" t="s">
        <v>635</v>
      </c>
    </row>
    <row r="500" spans="1:2" x14ac:dyDescent="0.25">
      <c r="A500" s="41">
        <v>499</v>
      </c>
      <c r="B500" s="45" t="s">
        <v>506</v>
      </c>
    </row>
    <row r="501" spans="1:2" x14ac:dyDescent="0.25">
      <c r="A501" s="41">
        <v>500</v>
      </c>
      <c r="B501" s="45" t="s">
        <v>507</v>
      </c>
    </row>
    <row r="502" spans="1:2" x14ac:dyDescent="0.25">
      <c r="A502" s="41">
        <v>501</v>
      </c>
      <c r="B502" s="45" t="s">
        <v>636</v>
      </c>
    </row>
    <row r="503" spans="1:2" x14ac:dyDescent="0.25">
      <c r="A503" s="41">
        <v>502</v>
      </c>
      <c r="B503" s="45" t="s">
        <v>508</v>
      </c>
    </row>
    <row r="504" spans="1:2" x14ac:dyDescent="0.25">
      <c r="A504" s="41">
        <v>503</v>
      </c>
      <c r="B504" s="45" t="s">
        <v>509</v>
      </c>
    </row>
    <row r="505" spans="1:2" x14ac:dyDescent="0.25">
      <c r="A505" s="41">
        <v>504</v>
      </c>
      <c r="B505" s="45" t="s">
        <v>637</v>
      </c>
    </row>
    <row r="506" spans="1:2" x14ac:dyDescent="0.25">
      <c r="A506" s="41">
        <v>505</v>
      </c>
      <c r="B506" s="45" t="s">
        <v>510</v>
      </c>
    </row>
    <row r="507" spans="1:2" x14ac:dyDescent="0.25">
      <c r="A507" s="41">
        <v>506</v>
      </c>
      <c r="B507" s="45" t="s">
        <v>638</v>
      </c>
    </row>
    <row r="508" spans="1:2" x14ac:dyDescent="0.25">
      <c r="A508" s="41">
        <v>507</v>
      </c>
      <c r="B508" s="45" t="s">
        <v>639</v>
      </c>
    </row>
    <row r="509" spans="1:2" x14ac:dyDescent="0.25">
      <c r="A509" s="41">
        <v>508</v>
      </c>
      <c r="B509" s="45" t="s">
        <v>640</v>
      </c>
    </row>
    <row r="510" spans="1:2" x14ac:dyDescent="0.25">
      <c r="A510" s="41">
        <v>509</v>
      </c>
      <c r="B510" s="45" t="s">
        <v>641</v>
      </c>
    </row>
    <row r="511" spans="1:2" x14ac:dyDescent="0.25">
      <c r="A511" s="41">
        <v>510</v>
      </c>
      <c r="B511" s="45" t="s">
        <v>511</v>
      </c>
    </row>
    <row r="512" spans="1:2" x14ac:dyDescent="0.25">
      <c r="A512" s="41">
        <v>511</v>
      </c>
      <c r="B512" s="45" t="s">
        <v>512</v>
      </c>
    </row>
    <row r="513" spans="1:2" x14ac:dyDescent="0.25">
      <c r="A513" s="41">
        <v>512</v>
      </c>
      <c r="B513" s="45" t="s">
        <v>642</v>
      </c>
    </row>
    <row r="514" spans="1:2" x14ac:dyDescent="0.25">
      <c r="A514" s="41">
        <v>513</v>
      </c>
      <c r="B514" s="45" t="s">
        <v>513</v>
      </c>
    </row>
    <row r="515" spans="1:2" x14ac:dyDescent="0.25">
      <c r="A515" s="41">
        <v>514</v>
      </c>
      <c r="B515" s="45" t="s">
        <v>643</v>
      </c>
    </row>
    <row r="516" spans="1:2" x14ac:dyDescent="0.25">
      <c r="A516" s="41">
        <v>515</v>
      </c>
      <c r="B516" s="45" t="s">
        <v>514</v>
      </c>
    </row>
    <row r="517" spans="1:2" x14ac:dyDescent="0.25">
      <c r="A517" s="41">
        <v>516</v>
      </c>
      <c r="B517" s="45" t="s">
        <v>644</v>
      </c>
    </row>
    <row r="518" spans="1:2" x14ac:dyDescent="0.25">
      <c r="A518" s="41">
        <v>517</v>
      </c>
      <c r="B518" s="45" t="s">
        <v>515</v>
      </c>
    </row>
    <row r="519" spans="1:2" x14ac:dyDescent="0.25">
      <c r="A519" s="41">
        <v>518</v>
      </c>
      <c r="B519" s="45" t="s">
        <v>516</v>
      </c>
    </row>
    <row r="520" spans="1:2" x14ac:dyDescent="0.25">
      <c r="A520" s="41">
        <v>519</v>
      </c>
      <c r="B520" s="45" t="s">
        <v>645</v>
      </c>
    </row>
    <row r="521" spans="1:2" x14ac:dyDescent="0.25">
      <c r="A521" s="41">
        <v>520</v>
      </c>
      <c r="B521" s="45" t="s">
        <v>517</v>
      </c>
    </row>
    <row r="522" spans="1:2" x14ac:dyDescent="0.25">
      <c r="A522" s="41">
        <v>521</v>
      </c>
      <c r="B522" s="45" t="s">
        <v>518</v>
      </c>
    </row>
    <row r="523" spans="1:2" x14ac:dyDescent="0.25">
      <c r="A523" s="41">
        <v>522</v>
      </c>
      <c r="B523" s="45" t="s">
        <v>519</v>
      </c>
    </row>
    <row r="524" spans="1:2" x14ac:dyDescent="0.25">
      <c r="A524" s="41">
        <v>523</v>
      </c>
      <c r="B524" s="45" t="s">
        <v>520</v>
      </c>
    </row>
    <row r="525" spans="1:2" x14ac:dyDescent="0.25">
      <c r="A525" s="41">
        <v>524</v>
      </c>
      <c r="B525" s="45" t="s">
        <v>610</v>
      </c>
    </row>
    <row r="526" spans="1:2" x14ac:dyDescent="0.25">
      <c r="A526" s="41">
        <v>525</v>
      </c>
      <c r="B526" s="45" t="s">
        <v>401</v>
      </c>
    </row>
    <row r="527" spans="1:2" x14ac:dyDescent="0.25">
      <c r="A527" s="41">
        <v>526</v>
      </c>
      <c r="B527" s="45" t="s">
        <v>402</v>
      </c>
    </row>
    <row r="528" spans="1:2" x14ac:dyDescent="0.25">
      <c r="A528" s="42">
        <v>527</v>
      </c>
      <c r="B528" s="45" t="s">
        <v>521</v>
      </c>
    </row>
    <row r="529" spans="1:2" x14ac:dyDescent="0.25">
      <c r="A529" s="42">
        <v>528</v>
      </c>
      <c r="B529" s="45" t="s">
        <v>522</v>
      </c>
    </row>
    <row r="530" spans="1:2" x14ac:dyDescent="0.25">
      <c r="A530" s="42">
        <v>529</v>
      </c>
      <c r="B530" s="45" t="s">
        <v>523</v>
      </c>
    </row>
    <row r="531" spans="1:2" x14ac:dyDescent="0.25">
      <c r="A531" s="42">
        <v>530</v>
      </c>
      <c r="B531" s="45" t="s">
        <v>524</v>
      </c>
    </row>
    <row r="532" spans="1:2" x14ac:dyDescent="0.25">
      <c r="A532" s="42">
        <v>531</v>
      </c>
      <c r="B532" s="45" t="s">
        <v>525</v>
      </c>
    </row>
    <row r="533" spans="1:2" x14ac:dyDescent="0.25">
      <c r="A533" s="42">
        <v>532</v>
      </c>
      <c r="B533" s="45" t="s">
        <v>526</v>
      </c>
    </row>
    <row r="534" spans="1:2" x14ac:dyDescent="0.25">
      <c r="A534" s="42">
        <v>533</v>
      </c>
      <c r="B534" s="45" t="s">
        <v>527</v>
      </c>
    </row>
    <row r="535" spans="1:2" x14ac:dyDescent="0.25">
      <c r="A535" s="42">
        <v>534</v>
      </c>
      <c r="B535" s="45" t="s">
        <v>528</v>
      </c>
    </row>
    <row r="536" spans="1:2" x14ac:dyDescent="0.25">
      <c r="A536" s="42">
        <v>535</v>
      </c>
      <c r="B536" s="45" t="s">
        <v>530</v>
      </c>
    </row>
    <row r="537" spans="1:2" x14ac:dyDescent="0.25">
      <c r="A537" s="42">
        <v>536</v>
      </c>
      <c r="B537" s="45" t="s">
        <v>531</v>
      </c>
    </row>
    <row r="538" spans="1:2" x14ac:dyDescent="0.25">
      <c r="A538" s="41">
        <v>537</v>
      </c>
      <c r="B538" s="45" t="s">
        <v>214</v>
      </c>
    </row>
    <row r="539" spans="1:2" x14ac:dyDescent="0.25">
      <c r="A539" s="41">
        <v>538</v>
      </c>
      <c r="B539" s="45" t="s">
        <v>532</v>
      </c>
    </row>
    <row r="540" spans="1:2" x14ac:dyDescent="0.25">
      <c r="A540" s="41">
        <v>539</v>
      </c>
      <c r="B540" s="45" t="s">
        <v>533</v>
      </c>
    </row>
    <row r="541" spans="1:2" x14ac:dyDescent="0.25">
      <c r="A541" s="41">
        <v>540</v>
      </c>
      <c r="B541" s="45" t="s">
        <v>534</v>
      </c>
    </row>
    <row r="542" spans="1:2" x14ac:dyDescent="0.25">
      <c r="A542" s="41">
        <v>541</v>
      </c>
      <c r="B542" s="45" t="s">
        <v>535</v>
      </c>
    </row>
    <row r="543" spans="1:2" x14ac:dyDescent="0.25">
      <c r="A543" s="41">
        <v>542</v>
      </c>
      <c r="B543" s="45" t="s">
        <v>536</v>
      </c>
    </row>
    <row r="544" spans="1:2" x14ac:dyDescent="0.25">
      <c r="A544" s="41">
        <v>543</v>
      </c>
      <c r="B544" s="45" t="s">
        <v>153</v>
      </c>
    </row>
    <row r="545" spans="1:2" x14ac:dyDescent="0.25">
      <c r="A545" s="41">
        <v>544</v>
      </c>
      <c r="B545" s="45" t="s">
        <v>537</v>
      </c>
    </row>
    <row r="546" spans="1:2" x14ac:dyDescent="0.25">
      <c r="A546" s="41">
        <v>545</v>
      </c>
      <c r="B546" s="45" t="s">
        <v>538</v>
      </c>
    </row>
    <row r="547" spans="1:2" x14ac:dyDescent="0.25">
      <c r="A547" s="41">
        <v>546</v>
      </c>
      <c r="B547" s="45" t="s">
        <v>539</v>
      </c>
    </row>
    <row r="548" spans="1:2" x14ac:dyDescent="0.25">
      <c r="A548" s="41">
        <v>547</v>
      </c>
      <c r="B548" s="45" t="s">
        <v>540</v>
      </c>
    </row>
    <row r="549" spans="1:2" x14ac:dyDescent="0.25">
      <c r="A549" s="41">
        <v>548</v>
      </c>
      <c r="B549" s="45" t="s">
        <v>541</v>
      </c>
    </row>
    <row r="550" spans="1:2" x14ac:dyDescent="0.25">
      <c r="A550" s="41">
        <v>549</v>
      </c>
      <c r="B550" s="45" t="s">
        <v>542</v>
      </c>
    </row>
    <row r="551" spans="1:2" x14ac:dyDescent="0.25">
      <c r="A551" s="41">
        <v>550</v>
      </c>
      <c r="B551" s="45" t="s">
        <v>543</v>
      </c>
    </row>
    <row r="552" spans="1:2" x14ac:dyDescent="0.25">
      <c r="A552" s="41">
        <v>551</v>
      </c>
      <c r="B552" s="45" t="s">
        <v>544</v>
      </c>
    </row>
    <row r="553" spans="1:2" x14ac:dyDescent="0.25">
      <c r="A553" s="41">
        <v>552</v>
      </c>
      <c r="B553" s="45" t="s">
        <v>545</v>
      </c>
    </row>
    <row r="554" spans="1:2" x14ac:dyDescent="0.25">
      <c r="A554" s="41">
        <v>553</v>
      </c>
      <c r="B554" s="45" t="s">
        <v>215</v>
      </c>
    </row>
    <row r="555" spans="1:2" x14ac:dyDescent="0.25">
      <c r="A555" s="41">
        <v>554</v>
      </c>
      <c r="B555" s="45" t="s">
        <v>546</v>
      </c>
    </row>
    <row r="556" spans="1:2" x14ac:dyDescent="0.25">
      <c r="A556" s="41">
        <v>555</v>
      </c>
      <c r="B556" s="45" t="s">
        <v>547</v>
      </c>
    </row>
    <row r="557" spans="1:2" x14ac:dyDescent="0.25">
      <c r="A557" s="41">
        <v>556</v>
      </c>
      <c r="B557" s="45" t="s">
        <v>548</v>
      </c>
    </row>
    <row r="558" spans="1:2" x14ac:dyDescent="0.25">
      <c r="A558" s="42">
        <v>557</v>
      </c>
      <c r="B558" s="45" t="s">
        <v>134</v>
      </c>
    </row>
    <row r="559" spans="1:2" x14ac:dyDescent="0.25">
      <c r="A559" s="42">
        <v>558</v>
      </c>
      <c r="B559" s="45" t="s">
        <v>549</v>
      </c>
    </row>
    <row r="560" spans="1:2" x14ac:dyDescent="0.25">
      <c r="A560" s="42">
        <v>559</v>
      </c>
      <c r="B560" s="45" t="s">
        <v>550</v>
      </c>
    </row>
    <row r="561" spans="1:2" x14ac:dyDescent="0.25">
      <c r="A561" s="42">
        <v>560</v>
      </c>
      <c r="B561" s="45" t="s">
        <v>551</v>
      </c>
    </row>
    <row r="562" spans="1:2" x14ac:dyDescent="0.25">
      <c r="A562" s="42">
        <v>561</v>
      </c>
      <c r="B562" s="45" t="s">
        <v>552</v>
      </c>
    </row>
    <row r="563" spans="1:2" x14ac:dyDescent="0.25">
      <c r="A563" s="42">
        <v>562</v>
      </c>
      <c r="B563" s="45" t="s">
        <v>553</v>
      </c>
    </row>
    <row r="564" spans="1:2" x14ac:dyDescent="0.25">
      <c r="A564" s="42">
        <v>563</v>
      </c>
      <c r="B564" s="45" t="s">
        <v>554</v>
      </c>
    </row>
    <row r="565" spans="1:2" x14ac:dyDescent="0.25">
      <c r="A565" s="42">
        <v>564</v>
      </c>
      <c r="B565" s="45" t="s">
        <v>135</v>
      </c>
    </row>
    <row r="566" spans="1:2" x14ac:dyDescent="0.25">
      <c r="A566" s="42">
        <v>565</v>
      </c>
      <c r="B566" s="45" t="s">
        <v>555</v>
      </c>
    </row>
    <row r="567" spans="1:2" x14ac:dyDescent="0.25">
      <c r="A567" s="42">
        <v>566</v>
      </c>
      <c r="B567" s="45" t="s">
        <v>646</v>
      </c>
    </row>
    <row r="568" spans="1:2" x14ac:dyDescent="0.25">
      <c r="A568" s="42">
        <v>567</v>
      </c>
      <c r="B568" s="45" t="s">
        <v>154</v>
      </c>
    </row>
    <row r="569" spans="1:2" x14ac:dyDescent="0.25">
      <c r="A569" s="42">
        <v>568</v>
      </c>
      <c r="B569" s="45" t="s">
        <v>208</v>
      </c>
    </row>
    <row r="570" spans="1:2" x14ac:dyDescent="0.25">
      <c r="A570" s="42">
        <v>569</v>
      </c>
      <c r="B570" s="45" t="s">
        <v>209</v>
      </c>
    </row>
    <row r="571" spans="1:2" x14ac:dyDescent="0.25">
      <c r="A571" s="42">
        <v>570</v>
      </c>
      <c r="B571" s="45" t="s">
        <v>136</v>
      </c>
    </row>
    <row r="572" spans="1:2" x14ac:dyDescent="0.25">
      <c r="A572" s="42">
        <v>571</v>
      </c>
      <c r="B572" s="45" t="s">
        <v>137</v>
      </c>
    </row>
    <row r="573" spans="1:2" x14ac:dyDescent="0.25">
      <c r="A573" s="42">
        <v>572</v>
      </c>
      <c r="B573" s="45" t="s">
        <v>210</v>
      </c>
    </row>
    <row r="574" spans="1:2" x14ac:dyDescent="0.25">
      <c r="A574" s="42">
        <v>573</v>
      </c>
      <c r="B574" s="45" t="s">
        <v>556</v>
      </c>
    </row>
    <row r="575" spans="1:2" x14ac:dyDescent="0.25">
      <c r="A575" s="42">
        <v>574</v>
      </c>
      <c r="B575" s="45" t="s">
        <v>557</v>
      </c>
    </row>
    <row r="576" spans="1:2" x14ac:dyDescent="0.25">
      <c r="A576" s="42">
        <v>575</v>
      </c>
      <c r="B576" s="45" t="s">
        <v>558</v>
      </c>
    </row>
    <row r="577" spans="1:2" x14ac:dyDescent="0.25">
      <c r="A577" s="42">
        <v>576</v>
      </c>
      <c r="B577" s="45" t="s">
        <v>211</v>
      </c>
    </row>
    <row r="578" spans="1:2" x14ac:dyDescent="0.25">
      <c r="A578" s="42">
        <v>577</v>
      </c>
      <c r="B578" s="45" t="s">
        <v>212</v>
      </c>
    </row>
    <row r="579" spans="1:2" x14ac:dyDescent="0.25">
      <c r="A579" s="42">
        <v>578</v>
      </c>
      <c r="B579" s="45" t="s">
        <v>559</v>
      </c>
    </row>
    <row r="580" spans="1:2" x14ac:dyDescent="0.25">
      <c r="A580" s="42">
        <v>579</v>
      </c>
      <c r="B580" s="45" t="s">
        <v>560</v>
      </c>
    </row>
    <row r="581" spans="1:2" x14ac:dyDescent="0.25">
      <c r="A581" s="42">
        <v>580</v>
      </c>
      <c r="B581" s="45" t="s">
        <v>561</v>
      </c>
    </row>
    <row r="582" spans="1:2" x14ac:dyDescent="0.25">
      <c r="A582" s="42">
        <v>581</v>
      </c>
      <c r="B582" s="45" t="s">
        <v>615</v>
      </c>
    </row>
    <row r="583" spans="1:2" x14ac:dyDescent="0.25">
      <c r="A583" s="42">
        <v>582</v>
      </c>
      <c r="B583" s="45" t="s">
        <v>562</v>
      </c>
    </row>
    <row r="584" spans="1:2" x14ac:dyDescent="0.25">
      <c r="A584" s="42">
        <v>583</v>
      </c>
      <c r="B584" s="45" t="s">
        <v>218</v>
      </c>
    </row>
    <row r="585" spans="1:2" x14ac:dyDescent="0.25">
      <c r="A585" s="42">
        <v>584</v>
      </c>
      <c r="B585" s="45" t="s">
        <v>155</v>
      </c>
    </row>
    <row r="586" spans="1:2" x14ac:dyDescent="0.25">
      <c r="A586" s="42">
        <v>585</v>
      </c>
      <c r="B586" s="45" t="s">
        <v>563</v>
      </c>
    </row>
    <row r="587" spans="1:2" x14ac:dyDescent="0.25">
      <c r="A587" s="42">
        <v>586</v>
      </c>
      <c r="B587" s="45" t="s">
        <v>564</v>
      </c>
    </row>
    <row r="588" spans="1:2" x14ac:dyDescent="0.25">
      <c r="A588" s="42">
        <v>587</v>
      </c>
      <c r="B588" s="45" t="s">
        <v>668</v>
      </c>
    </row>
    <row r="589" spans="1:2" x14ac:dyDescent="0.25">
      <c r="A589" s="42">
        <v>588</v>
      </c>
      <c r="B589" s="45" t="s">
        <v>669</v>
      </c>
    </row>
    <row r="590" spans="1:2" x14ac:dyDescent="0.25">
      <c r="A590" s="42">
        <v>589</v>
      </c>
      <c r="B590" s="45" t="s">
        <v>670</v>
      </c>
    </row>
    <row r="591" spans="1:2" x14ac:dyDescent="0.25">
      <c r="A591" s="42">
        <v>590</v>
      </c>
      <c r="B591" s="45" t="s">
        <v>213</v>
      </c>
    </row>
    <row r="592" spans="1:2" x14ac:dyDescent="0.25">
      <c r="A592" s="42">
        <v>591</v>
      </c>
      <c r="B592" s="45" t="s">
        <v>671</v>
      </c>
    </row>
    <row r="593" spans="1:2" x14ac:dyDescent="0.25">
      <c r="A593" s="42">
        <v>592</v>
      </c>
      <c r="B593" s="45" t="s">
        <v>565</v>
      </c>
    </row>
    <row r="594" spans="1:2" x14ac:dyDescent="0.25">
      <c r="A594" s="42">
        <v>593</v>
      </c>
      <c r="B594" s="45" t="s">
        <v>566</v>
      </c>
    </row>
    <row r="595" spans="1:2" x14ac:dyDescent="0.25">
      <c r="A595" s="42">
        <v>594</v>
      </c>
      <c r="B595" s="45" t="s">
        <v>138</v>
      </c>
    </row>
    <row r="596" spans="1:2" x14ac:dyDescent="0.25">
      <c r="A596" s="42">
        <v>595</v>
      </c>
      <c r="B596" s="45" t="s">
        <v>567</v>
      </c>
    </row>
    <row r="597" spans="1:2" x14ac:dyDescent="0.25">
      <c r="A597" s="42">
        <v>596</v>
      </c>
      <c r="B597" s="45" t="s">
        <v>139</v>
      </c>
    </row>
    <row r="598" spans="1:2" x14ac:dyDescent="0.25">
      <c r="A598" s="42">
        <v>597</v>
      </c>
      <c r="B598" s="45" t="s">
        <v>140</v>
      </c>
    </row>
    <row r="599" spans="1:2" x14ac:dyDescent="0.25">
      <c r="A599" s="42">
        <v>598</v>
      </c>
      <c r="B599" s="45" t="s">
        <v>568</v>
      </c>
    </row>
    <row r="600" spans="1:2" x14ac:dyDescent="0.25">
      <c r="A600" s="42">
        <v>599</v>
      </c>
      <c r="B600" s="45" t="s">
        <v>569</v>
      </c>
    </row>
    <row r="601" spans="1:2" x14ac:dyDescent="0.25">
      <c r="A601" s="42">
        <v>600</v>
      </c>
      <c r="B601" s="45" t="s">
        <v>570</v>
      </c>
    </row>
    <row r="602" spans="1:2" x14ac:dyDescent="0.25">
      <c r="A602" s="42">
        <v>601</v>
      </c>
      <c r="B602" s="45" t="s">
        <v>571</v>
      </c>
    </row>
    <row r="603" spans="1:2" x14ac:dyDescent="0.25">
      <c r="A603" s="41">
        <v>602</v>
      </c>
      <c r="B603" s="45" t="s">
        <v>572</v>
      </c>
    </row>
    <row r="604" spans="1:2" x14ac:dyDescent="0.25">
      <c r="A604" s="41">
        <v>603</v>
      </c>
      <c r="B604" s="45" t="s">
        <v>143</v>
      </c>
    </row>
    <row r="605" spans="1:2" x14ac:dyDescent="0.25">
      <c r="A605" s="41">
        <v>604</v>
      </c>
      <c r="B605" s="45" t="s">
        <v>3</v>
      </c>
    </row>
    <row r="606" spans="1:2" x14ac:dyDescent="0.25">
      <c r="A606" s="41">
        <v>605</v>
      </c>
      <c r="B606" s="45" t="s">
        <v>603</v>
      </c>
    </row>
    <row r="607" spans="1:2" x14ac:dyDescent="0.25">
      <c r="A607" s="41">
        <v>606</v>
      </c>
      <c r="B607" s="45" t="s">
        <v>216</v>
      </c>
    </row>
    <row r="608" spans="1:2" x14ac:dyDescent="0.25">
      <c r="A608" s="41">
        <v>607</v>
      </c>
      <c r="B608" s="45" t="s">
        <v>573</v>
      </c>
    </row>
    <row r="609" spans="1:2" x14ac:dyDescent="0.25">
      <c r="A609" s="41">
        <v>608</v>
      </c>
      <c r="B609" s="45" t="s">
        <v>574</v>
      </c>
    </row>
    <row r="610" spans="1:2" x14ac:dyDescent="0.25">
      <c r="A610" s="41">
        <v>609</v>
      </c>
      <c r="B610" s="45" t="s">
        <v>575</v>
      </c>
    </row>
    <row r="611" spans="1:2" x14ac:dyDescent="0.25">
      <c r="A611" s="41">
        <v>610</v>
      </c>
      <c r="B611" s="45" t="s">
        <v>576</v>
      </c>
    </row>
    <row r="612" spans="1:2" x14ac:dyDescent="0.25">
      <c r="A612" s="41">
        <v>611</v>
      </c>
      <c r="B612" s="45" t="s">
        <v>144</v>
      </c>
    </row>
    <row r="613" spans="1:2" x14ac:dyDescent="0.25">
      <c r="A613" s="41">
        <v>612</v>
      </c>
      <c r="B613" s="45" t="s">
        <v>577</v>
      </c>
    </row>
    <row r="614" spans="1:2" x14ac:dyDescent="0.25">
      <c r="A614" s="41">
        <v>613</v>
      </c>
      <c r="B614" s="45" t="s">
        <v>578</v>
      </c>
    </row>
    <row r="615" spans="1:2" x14ac:dyDescent="0.25">
      <c r="A615" s="41">
        <v>614</v>
      </c>
      <c r="B615" s="45" t="s">
        <v>579</v>
      </c>
    </row>
    <row r="616" spans="1:2" x14ac:dyDescent="0.25">
      <c r="A616" s="41">
        <v>615</v>
      </c>
      <c r="B616" s="45" t="s">
        <v>580</v>
      </c>
    </row>
    <row r="617" spans="1:2" x14ac:dyDescent="0.25">
      <c r="A617" s="41">
        <v>616</v>
      </c>
      <c r="B617" s="45" t="s">
        <v>581</v>
      </c>
    </row>
    <row r="618" spans="1:2" x14ac:dyDescent="0.25">
      <c r="A618" s="41">
        <v>617</v>
      </c>
      <c r="B618" s="45" t="s">
        <v>582</v>
      </c>
    </row>
    <row r="619" spans="1:2" x14ac:dyDescent="0.25">
      <c r="A619" s="41">
        <v>618</v>
      </c>
      <c r="B619" s="45" t="s">
        <v>583</v>
      </c>
    </row>
    <row r="620" spans="1:2" x14ac:dyDescent="0.25">
      <c r="A620" s="41">
        <v>619</v>
      </c>
      <c r="B620" s="45" t="s">
        <v>145</v>
      </c>
    </row>
    <row r="621" spans="1:2" x14ac:dyDescent="0.25">
      <c r="A621" s="41">
        <v>620</v>
      </c>
      <c r="B621" s="45" t="s">
        <v>4</v>
      </c>
    </row>
    <row r="622" spans="1:2" x14ac:dyDescent="0.25">
      <c r="A622" s="41">
        <v>621</v>
      </c>
      <c r="B622" s="45" t="s">
        <v>217</v>
      </c>
    </row>
    <row r="623" spans="1:2" x14ac:dyDescent="0.25">
      <c r="A623" s="42">
        <v>622</v>
      </c>
      <c r="B623" s="45" t="s">
        <v>584</v>
      </c>
    </row>
    <row r="624" spans="1:2" x14ac:dyDescent="0.25">
      <c r="A624" s="42">
        <v>623</v>
      </c>
      <c r="B624" s="45" t="s">
        <v>585</v>
      </c>
    </row>
    <row r="625" spans="1:2" x14ac:dyDescent="0.25">
      <c r="A625" s="42">
        <v>624</v>
      </c>
      <c r="B625" s="45" t="s">
        <v>586</v>
      </c>
    </row>
    <row r="626" spans="1:2" x14ac:dyDescent="0.25">
      <c r="A626" s="42">
        <v>625</v>
      </c>
      <c r="B626" s="45" t="s">
        <v>587</v>
      </c>
    </row>
    <row r="627" spans="1:2" x14ac:dyDescent="0.25">
      <c r="A627" s="42">
        <v>626</v>
      </c>
      <c r="B627" s="45" t="s">
        <v>588</v>
      </c>
    </row>
    <row r="628" spans="1:2" x14ac:dyDescent="0.25">
      <c r="A628" s="42">
        <v>627</v>
      </c>
      <c r="B628" s="45" t="s">
        <v>589</v>
      </c>
    </row>
    <row r="629" spans="1:2" x14ac:dyDescent="0.25">
      <c r="A629" s="42">
        <v>628</v>
      </c>
      <c r="B629" s="45" t="s">
        <v>590</v>
      </c>
    </row>
    <row r="630" spans="1:2" x14ac:dyDescent="0.25">
      <c r="A630" s="42">
        <v>629</v>
      </c>
      <c r="B630" s="45" t="s">
        <v>591</v>
      </c>
    </row>
    <row r="631" spans="1:2" x14ac:dyDescent="0.25">
      <c r="A631" s="42">
        <v>630</v>
      </c>
      <c r="B631" s="45" t="s">
        <v>592</v>
      </c>
    </row>
    <row r="632" spans="1:2" x14ac:dyDescent="0.25">
      <c r="A632" s="42">
        <v>631</v>
      </c>
      <c r="B632" s="45" t="s">
        <v>141</v>
      </c>
    </row>
    <row r="633" spans="1:2" x14ac:dyDescent="0.25">
      <c r="A633" s="42">
        <v>632</v>
      </c>
      <c r="B633" s="45" t="s">
        <v>142</v>
      </c>
    </row>
    <row r="634" spans="1:2" x14ac:dyDescent="0.25">
      <c r="A634" s="42">
        <v>633</v>
      </c>
      <c r="B634" s="45" t="s">
        <v>2</v>
      </c>
    </row>
    <row r="635" spans="1:2" x14ac:dyDescent="0.25">
      <c r="A635" s="41">
        <v>634</v>
      </c>
      <c r="B635" s="45" t="s">
        <v>593</v>
      </c>
    </row>
    <row r="636" spans="1:2" x14ac:dyDescent="0.25">
      <c r="A636" s="41">
        <v>635</v>
      </c>
      <c r="B636" s="45" t="s">
        <v>675</v>
      </c>
    </row>
    <row r="637" spans="1:2" x14ac:dyDescent="0.25">
      <c r="A637" s="41">
        <v>636</v>
      </c>
      <c r="B637" s="45" t="s">
        <v>673</v>
      </c>
    </row>
    <row r="638" spans="1:2" x14ac:dyDescent="0.25">
      <c r="A638" s="41">
        <v>637</v>
      </c>
      <c r="B638" s="45" t="s">
        <v>674</v>
      </c>
    </row>
    <row r="639" spans="1:2" x14ac:dyDescent="0.25">
      <c r="A639" s="41">
        <v>638</v>
      </c>
      <c r="B639" s="45" t="s">
        <v>676</v>
      </c>
    </row>
    <row r="640" spans="1:2" x14ac:dyDescent="0.25">
      <c r="A640" s="41">
        <v>639</v>
      </c>
      <c r="B640" s="45" t="s">
        <v>594</v>
      </c>
    </row>
    <row r="641" spans="1:2" x14ac:dyDescent="0.25">
      <c r="A641" s="41">
        <v>640</v>
      </c>
      <c r="B641" s="45" t="s">
        <v>595</v>
      </c>
    </row>
    <row r="642" spans="1:2" x14ac:dyDescent="0.25">
      <c r="A642" s="41">
        <v>641</v>
      </c>
      <c r="B642" s="45" t="s">
        <v>596</v>
      </c>
    </row>
    <row r="643" spans="1:2" x14ac:dyDescent="0.25">
      <c r="A643" s="42">
        <v>642</v>
      </c>
      <c r="B643" s="45" t="s">
        <v>597</v>
      </c>
    </row>
    <row r="644" spans="1:2" x14ac:dyDescent="0.25">
      <c r="A644" s="42">
        <v>643</v>
      </c>
      <c r="B644" s="45" t="s">
        <v>598</v>
      </c>
    </row>
    <row r="645" spans="1:2" x14ac:dyDescent="0.25">
      <c r="A645" s="42">
        <v>644</v>
      </c>
      <c r="B645" s="45" t="s">
        <v>599</v>
      </c>
    </row>
    <row r="646" spans="1:2" x14ac:dyDescent="0.25">
      <c r="A646" s="42">
        <v>645</v>
      </c>
      <c r="B646" s="45" t="s">
        <v>600</v>
      </c>
    </row>
    <row r="647" spans="1:2" x14ac:dyDescent="0.25">
      <c r="A647" s="42">
        <v>646</v>
      </c>
      <c r="B647" s="45" t="s">
        <v>601</v>
      </c>
    </row>
    <row r="648" spans="1:2" x14ac:dyDescent="0.25">
      <c r="A648" s="42">
        <v>647</v>
      </c>
      <c r="B648" s="45" t="s">
        <v>602</v>
      </c>
    </row>
    <row r="649" spans="1:2" x14ac:dyDescent="0.25">
      <c r="A649" s="42">
        <v>648</v>
      </c>
      <c r="B649" s="45" t="s">
        <v>604</v>
      </c>
    </row>
    <row r="650" spans="1:2" x14ac:dyDescent="0.25">
      <c r="A650" s="42">
        <v>649</v>
      </c>
      <c r="B650" s="45" t="s">
        <v>605</v>
      </c>
    </row>
    <row r="651" spans="1:2" x14ac:dyDescent="0.25">
      <c r="A651" s="42">
        <v>650</v>
      </c>
      <c r="B651" s="45" t="s">
        <v>606</v>
      </c>
    </row>
    <row r="652" spans="1:2" x14ac:dyDescent="0.25">
      <c r="A652" s="42">
        <v>651</v>
      </c>
      <c r="B652" s="45" t="s">
        <v>607</v>
      </c>
    </row>
    <row r="653" spans="1:2" x14ac:dyDescent="0.25">
      <c r="A653" s="42">
        <v>652</v>
      </c>
      <c r="B653" s="45" t="s">
        <v>152</v>
      </c>
    </row>
    <row r="654" spans="1:2" x14ac:dyDescent="0.25">
      <c r="A654" s="42">
        <v>653</v>
      </c>
      <c r="B654" s="45" t="s">
        <v>146</v>
      </c>
    </row>
    <row r="655" spans="1:2" x14ac:dyDescent="0.25">
      <c r="A655" s="42">
        <v>654</v>
      </c>
      <c r="B655" s="45" t="s">
        <v>608</v>
      </c>
    </row>
    <row r="656" spans="1:2" x14ac:dyDescent="0.25">
      <c r="A656" s="42">
        <v>655</v>
      </c>
      <c r="B656" s="45" t="s">
        <v>609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BBCD8-A7AF-481E-95B7-ECBBCC413202}">
  <sheetPr codeName="Sheet3"/>
  <dimension ref="A1:W289"/>
  <sheetViews>
    <sheetView view="pageBreakPreview" zoomScaleNormal="100" zoomScaleSheetLayoutView="100" workbookViewId="0">
      <pane ySplit="17" topLeftCell="A18" activePane="bottomLeft" state="frozen"/>
      <selection activeCell="F26" sqref="F26"/>
      <selection pane="bottomLeft" activeCell="A18" sqref="A18"/>
    </sheetView>
  </sheetViews>
  <sheetFormatPr defaultColWidth="8.28515625" defaultRowHeight="12.75" x14ac:dyDescent="0.25"/>
  <cols>
    <col min="1" max="1" width="9.5703125" style="129" customWidth="1"/>
    <col min="2" max="2" width="30.85546875" style="13" customWidth="1"/>
    <col min="3" max="3" width="9.42578125" style="20" customWidth="1"/>
    <col min="4" max="10" width="12.5703125" style="13" customWidth="1"/>
    <col min="11" max="16384" width="8.28515625" style="13"/>
  </cols>
  <sheetData>
    <row r="1" spans="1:23" x14ac:dyDescent="0.25">
      <c r="A1" s="120" t="s">
        <v>663</v>
      </c>
    </row>
    <row r="2" spans="1:23" x14ac:dyDescent="0.25">
      <c r="A2" s="120" t="s">
        <v>664</v>
      </c>
    </row>
    <row r="3" spans="1:23" ht="13.5" x14ac:dyDescent="0.25">
      <c r="A3" s="121" t="s">
        <v>688</v>
      </c>
    </row>
    <row r="5" spans="1:23" s="10" customFormat="1" x14ac:dyDescent="0.2">
      <c r="A5" s="122"/>
      <c r="B5" s="2" t="s">
        <v>648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3" s="10" customFormat="1" x14ac:dyDescent="0.2">
      <c r="A6" s="122"/>
      <c r="B6" s="5" t="s">
        <v>649</v>
      </c>
      <c r="C6" s="119" t="s">
        <v>650</v>
      </c>
      <c r="D6" s="119"/>
      <c r="E6" s="119"/>
      <c r="F6" s="119"/>
      <c r="G6" s="119"/>
      <c r="H6" s="119"/>
      <c r="I6" s="119"/>
      <c r="J6" s="119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3" s="10" customFormat="1" x14ac:dyDescent="0.2">
      <c r="A7" s="122"/>
      <c r="B7" s="5" t="s">
        <v>655</v>
      </c>
      <c r="C7" s="119" t="s">
        <v>684</v>
      </c>
      <c r="D7" s="119"/>
      <c r="E7" s="119"/>
      <c r="F7" s="119"/>
      <c r="G7" s="119"/>
      <c r="H7" s="119"/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3" s="10" customFormat="1" x14ac:dyDescent="0.2">
      <c r="A8" s="122"/>
      <c r="B8" s="38" t="s">
        <v>680</v>
      </c>
      <c r="C8" s="5" t="s">
        <v>682</v>
      </c>
      <c r="D8" s="5"/>
      <c r="E8" s="5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3" s="10" customFormat="1" x14ac:dyDescent="0.2">
      <c r="A9" s="122"/>
      <c r="B9" s="5" t="s">
        <v>651</v>
      </c>
      <c r="C9" s="119" t="s">
        <v>652</v>
      </c>
      <c r="D9" s="119"/>
      <c r="E9" s="119"/>
      <c r="F9" s="119"/>
      <c r="G9" s="119"/>
      <c r="H9" s="119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3" s="10" customFormat="1" x14ac:dyDescent="0.2">
      <c r="A10" s="122"/>
      <c r="B10" s="5" t="s">
        <v>653</v>
      </c>
      <c r="C10" s="119" t="s">
        <v>654</v>
      </c>
      <c r="D10" s="119"/>
      <c r="E10" s="119"/>
      <c r="F10" s="119"/>
      <c r="G10" s="119"/>
      <c r="H10" s="119"/>
      <c r="I10" s="119"/>
      <c r="J10" s="119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3" s="14" customFormat="1" x14ac:dyDescent="0.2">
      <c r="A11" s="123"/>
      <c r="B11" s="13" t="s">
        <v>683</v>
      </c>
      <c r="C11" s="14" t="s">
        <v>686</v>
      </c>
    </row>
    <row r="12" spans="1:23" s="10" customFormat="1" x14ac:dyDescent="0.2">
      <c r="A12" s="122"/>
      <c r="B12" s="5" t="s">
        <v>656</v>
      </c>
      <c r="C12" s="119" t="s">
        <v>672</v>
      </c>
      <c r="D12" s="119"/>
      <c r="E12" s="119"/>
      <c r="F12" s="119"/>
      <c r="G12" s="119"/>
      <c r="H12" s="119"/>
      <c r="I12" s="119"/>
      <c r="J12" s="119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3" s="10" customFormat="1" x14ac:dyDescent="0.2">
      <c r="A13" s="122"/>
      <c r="B13" s="5" t="s">
        <v>657</v>
      </c>
      <c r="C13" s="118" t="s">
        <v>658</v>
      </c>
      <c r="D13" s="118"/>
      <c r="E13" s="118"/>
      <c r="F13" s="118"/>
      <c r="G13" s="118"/>
      <c r="H13" s="118"/>
      <c r="I13" s="118"/>
      <c r="J13" s="1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0" customFormat="1" x14ac:dyDescent="0.2">
      <c r="A14" s="124"/>
      <c r="B14" s="5" t="s">
        <v>665</v>
      </c>
      <c r="C14" s="119" t="s">
        <v>659</v>
      </c>
      <c r="D14" s="119"/>
      <c r="E14" s="119"/>
      <c r="F14" s="119"/>
      <c r="G14" s="119"/>
      <c r="H14" s="119"/>
      <c r="I14" s="119"/>
      <c r="J14" s="1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6" spans="1:23" s="17" customFormat="1" x14ac:dyDescent="0.25">
      <c r="A16" s="125" t="s">
        <v>666</v>
      </c>
      <c r="B16" s="7"/>
      <c r="C16" s="21"/>
      <c r="D16" s="1"/>
      <c r="E16" s="1"/>
      <c r="F16" s="1"/>
      <c r="G16" s="1"/>
      <c r="H16" s="1"/>
      <c r="I16" s="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s="17" customFormat="1" ht="51" x14ac:dyDescent="0.25">
      <c r="A17" s="126" t="s">
        <v>660</v>
      </c>
      <c r="B17" s="91" t="s">
        <v>649</v>
      </c>
      <c r="C17" s="92" t="s">
        <v>685</v>
      </c>
      <c r="D17" s="93" t="s">
        <v>681</v>
      </c>
      <c r="E17" s="92" t="s">
        <v>651</v>
      </c>
      <c r="F17" s="93" t="s">
        <v>653</v>
      </c>
      <c r="G17" s="93" t="s">
        <v>683</v>
      </c>
      <c r="H17" s="93" t="s">
        <v>656</v>
      </c>
      <c r="I17" s="94" t="s">
        <v>661</v>
      </c>
      <c r="J17" s="95" t="s">
        <v>662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127">
        <v>210</v>
      </c>
      <c r="B18" s="8" t="str">
        <f>IFERROR(VLOOKUP(tblTabletsOralSolids[[#This Row],[Item No.]],tblListDrugsMeds[],2,FALSE),"ITEM NO. NOT FOUND")</f>
        <v>Acetazolamide 250mg tablet</v>
      </c>
      <c r="C18" s="22">
        <v>571.66666666666663</v>
      </c>
      <c r="D18" s="9"/>
      <c r="E18" s="9"/>
      <c r="F18" s="18"/>
      <c r="G18" s="19"/>
      <c r="H18" s="19"/>
      <c r="I18" s="19"/>
      <c r="J18" s="90"/>
    </row>
    <row r="19" spans="1:22" ht="25.5" x14ac:dyDescent="0.25">
      <c r="A19" s="127">
        <v>211</v>
      </c>
      <c r="B19" s="8" t="str">
        <f>IFERROR(VLOOKUP(tblTabletsOralSolids[[#This Row],[Item No.]],tblListDrugsMeds[],2,FALSE),"ITEM NO. NOT FOUND")</f>
        <v>Acetylcysteine 600mg effervescent tablet</v>
      </c>
      <c r="C19" s="22">
        <v>6506.25</v>
      </c>
      <c r="D19" s="9"/>
      <c r="E19" s="9"/>
      <c r="F19" s="18"/>
      <c r="G19" s="19"/>
      <c r="H19" s="19"/>
      <c r="I19" s="19"/>
      <c r="J19" s="90"/>
    </row>
    <row r="20" spans="1:22" x14ac:dyDescent="0.25">
      <c r="A20" s="127">
        <v>212</v>
      </c>
      <c r="B20" s="8" t="str">
        <f>IFERROR(VLOOKUP(tblTabletsOralSolids[[#This Row],[Item No.]],tblListDrugsMeds[],2,FALSE),"ITEM NO. NOT FOUND")</f>
        <v>Aciclovir 200mg tablet</v>
      </c>
      <c r="C20" s="22">
        <v>47</v>
      </c>
      <c r="D20" s="9"/>
      <c r="E20" s="9"/>
      <c r="F20" s="18"/>
      <c r="G20" s="19"/>
      <c r="H20" s="19"/>
      <c r="I20" s="19"/>
      <c r="J20" s="90"/>
    </row>
    <row r="21" spans="1:22" x14ac:dyDescent="0.25">
      <c r="A21" s="127">
        <v>213</v>
      </c>
      <c r="B21" s="8" t="str">
        <f>IFERROR(VLOOKUP(tblTabletsOralSolids[[#This Row],[Item No.]],tblListDrugsMeds[],2,FALSE),"ITEM NO. NOT FOUND")</f>
        <v>Aciclovir 400mg tablet</v>
      </c>
      <c r="C21" s="22">
        <v>438.25</v>
      </c>
      <c r="D21" s="9"/>
      <c r="E21" s="9"/>
      <c r="F21" s="18"/>
      <c r="G21" s="19"/>
      <c r="H21" s="19"/>
      <c r="I21" s="19"/>
      <c r="J21" s="90"/>
    </row>
    <row r="22" spans="1:22" x14ac:dyDescent="0.25">
      <c r="A22" s="127">
        <v>214</v>
      </c>
      <c r="B22" s="8" t="str">
        <f>IFERROR(VLOOKUP(tblTabletsOralSolids[[#This Row],[Item No.]],tblListDrugsMeds[],2,FALSE),"ITEM NO. NOT FOUND")</f>
        <v>Aciclovir 800mg tablet</v>
      </c>
      <c r="C22" s="22">
        <v>35.416666666666664</v>
      </c>
      <c r="D22" s="9"/>
      <c r="E22" s="9"/>
      <c r="F22" s="18"/>
      <c r="G22" s="19"/>
      <c r="H22" s="19"/>
      <c r="I22" s="19"/>
      <c r="J22" s="90"/>
    </row>
    <row r="23" spans="1:22" x14ac:dyDescent="0.25">
      <c r="A23" s="127">
        <v>215</v>
      </c>
      <c r="B23" s="8" t="str">
        <f>IFERROR(VLOOKUP(tblTabletsOralSolids[[#This Row],[Item No.]],tblListDrugsMeds[],2,FALSE),"ITEM NO. NOT FOUND")</f>
        <v>Alendronate sodium 70mg tablet</v>
      </c>
      <c r="C23" s="22">
        <v>31.5</v>
      </c>
      <c r="D23" s="9"/>
      <c r="E23" s="9"/>
      <c r="F23" s="18"/>
      <c r="G23" s="19"/>
      <c r="H23" s="19"/>
      <c r="I23" s="19"/>
      <c r="J23" s="90"/>
    </row>
    <row r="24" spans="1:22" x14ac:dyDescent="0.25">
      <c r="A24" s="127">
        <v>216</v>
      </c>
      <c r="B24" s="8" t="str">
        <f>IFERROR(VLOOKUP(tblTabletsOralSolids[[#This Row],[Item No.]],tblListDrugsMeds[],2,FALSE),"ITEM NO. NOT FOUND")</f>
        <v>Allopurinol 100mg tablet</v>
      </c>
      <c r="C24" s="22">
        <v>523.16666666666663</v>
      </c>
      <c r="D24" s="9"/>
      <c r="E24" s="9"/>
      <c r="F24" s="18"/>
      <c r="G24" s="19"/>
      <c r="H24" s="19"/>
      <c r="I24" s="19"/>
      <c r="J24" s="90"/>
    </row>
    <row r="25" spans="1:22" x14ac:dyDescent="0.25">
      <c r="A25" s="127">
        <v>217</v>
      </c>
      <c r="B25" s="8" t="str">
        <f>IFERROR(VLOOKUP(tblTabletsOralSolids[[#This Row],[Item No.]],tblListDrugsMeds[],2,FALSE),"ITEM NO. NOT FOUND")</f>
        <v>Allopurinol 300mg tablet</v>
      </c>
      <c r="C25" s="22">
        <v>464.91666666666669</v>
      </c>
      <c r="D25" s="9"/>
      <c r="E25" s="9"/>
      <c r="F25" s="18"/>
      <c r="G25" s="19"/>
      <c r="H25" s="19"/>
      <c r="I25" s="19"/>
      <c r="J25" s="90"/>
    </row>
    <row r="26" spans="1:22" ht="25.5" x14ac:dyDescent="0.25">
      <c r="A26" s="127">
        <v>218</v>
      </c>
      <c r="B26" s="8" t="str">
        <f>IFERROR(VLOOKUP(tblTabletsOralSolids[[#This Row],[Item No.]],tblListDrugsMeds[],2,FALSE),"ITEM NO. NOT FOUND")</f>
        <v>Amiodarone Hydrochloride 200mg tablet</v>
      </c>
      <c r="C26" s="22">
        <v>175</v>
      </c>
      <c r="D26" s="9"/>
      <c r="E26" s="9"/>
      <c r="F26" s="18"/>
      <c r="G26" s="19"/>
      <c r="H26" s="19"/>
      <c r="I26" s="19"/>
      <c r="J26" s="90"/>
    </row>
    <row r="27" spans="1:22" ht="25.5" x14ac:dyDescent="0.25">
      <c r="A27" s="127">
        <v>219</v>
      </c>
      <c r="B27" s="8" t="str">
        <f>IFERROR(VLOOKUP(tblTabletsOralSolids[[#This Row],[Item No.]],tblListDrugsMeds[],2,FALSE),"ITEM NO. NOT FOUND")</f>
        <v>Amlodipine besilate/camsylate 10mg tablet</v>
      </c>
      <c r="C27" s="22">
        <v>6066.666666666667</v>
      </c>
      <c r="D27" s="9"/>
      <c r="E27" s="9"/>
      <c r="F27" s="18"/>
      <c r="G27" s="19"/>
      <c r="H27" s="19"/>
      <c r="I27" s="19"/>
      <c r="J27" s="90"/>
    </row>
    <row r="28" spans="1:22" ht="25.5" x14ac:dyDescent="0.25">
      <c r="A28" s="127">
        <v>220</v>
      </c>
      <c r="B28" s="8" t="str">
        <f>IFERROR(VLOOKUP(tblTabletsOralSolids[[#This Row],[Item No.]],tblListDrugsMeds[],2,FALSE),"ITEM NO. NOT FOUND")</f>
        <v>Amlodipine besilate/camsylate 5mg tablet</v>
      </c>
      <c r="C28" s="22">
        <v>5652.583333333333</v>
      </c>
      <c r="D28" s="9"/>
      <c r="E28" s="9"/>
      <c r="F28" s="18"/>
      <c r="G28" s="19"/>
      <c r="H28" s="19"/>
      <c r="I28" s="19"/>
      <c r="J28" s="90"/>
    </row>
    <row r="29" spans="1:22" x14ac:dyDescent="0.25">
      <c r="A29" s="127">
        <v>221</v>
      </c>
      <c r="B29" s="8" t="str">
        <f>IFERROR(VLOOKUP(tblTabletsOralSolids[[#This Row],[Item No.]],tblListDrugsMeds[],2,FALSE),"ITEM NO. NOT FOUND")</f>
        <v>Amoxicillin trihydrate 500mg capsule</v>
      </c>
      <c r="C29" s="22">
        <v>719.75</v>
      </c>
      <c r="D29" s="9"/>
      <c r="E29" s="9"/>
      <c r="F29" s="18"/>
      <c r="G29" s="19"/>
      <c r="H29" s="19"/>
      <c r="I29" s="19"/>
      <c r="J29" s="90"/>
    </row>
    <row r="30" spans="1:22" x14ac:dyDescent="0.25">
      <c r="A30" s="127">
        <v>222</v>
      </c>
      <c r="B30" s="8" t="str">
        <f>IFERROR(VLOOKUP(tblTabletsOralSolids[[#This Row],[Item No.]],tblListDrugsMeds[],2,FALSE),"ITEM NO. NOT FOUND")</f>
        <v>Aripiprazole 10mg tablet</v>
      </c>
      <c r="C30" s="22">
        <v>30</v>
      </c>
      <c r="D30" s="9"/>
      <c r="E30" s="9"/>
      <c r="F30" s="18"/>
      <c r="G30" s="19"/>
      <c r="H30" s="19"/>
      <c r="I30" s="19"/>
      <c r="J30" s="90"/>
    </row>
    <row r="31" spans="1:22" ht="25.5" x14ac:dyDescent="0.25">
      <c r="A31" s="127">
        <v>223</v>
      </c>
      <c r="B31" s="8" t="str">
        <f>IFERROR(VLOOKUP(tblTabletsOralSolids[[#This Row],[Item No.]],tblListDrugsMeds[],2,FALSE),"ITEM NO. NOT FOUND")</f>
        <v>Ascorbic Acid (vitamin C) 500mg tablet</v>
      </c>
      <c r="C31" s="22">
        <v>5175</v>
      </c>
      <c r="D31" s="9"/>
      <c r="E31" s="9"/>
      <c r="F31" s="18"/>
      <c r="G31" s="19"/>
      <c r="H31" s="19"/>
      <c r="I31" s="19"/>
      <c r="J31" s="90"/>
    </row>
    <row r="32" spans="1:22" x14ac:dyDescent="0.25">
      <c r="A32" s="127">
        <v>224</v>
      </c>
      <c r="B32" s="8" t="str">
        <f>IFERROR(VLOOKUP(tblTabletsOralSolids[[#This Row],[Item No.]],tblListDrugsMeds[],2,FALSE),"ITEM NO. NOT FOUND")</f>
        <v>Aspirin 100mg tablet</v>
      </c>
      <c r="C32" s="22">
        <v>41.666666666666664</v>
      </c>
      <c r="D32" s="9"/>
      <c r="E32" s="9"/>
      <c r="F32" s="18"/>
      <c r="G32" s="19"/>
      <c r="H32" s="19"/>
      <c r="I32" s="19"/>
      <c r="J32" s="90"/>
    </row>
    <row r="33" spans="1:10" x14ac:dyDescent="0.25">
      <c r="A33" s="127">
        <v>225</v>
      </c>
      <c r="B33" s="8" t="str">
        <f>IFERROR(VLOOKUP(tblTabletsOralSolids[[#This Row],[Item No.]],tblListDrugsMeds[],2,FALSE),"ITEM NO. NOT FOUND")</f>
        <v>Aspirin 80mg entric coated tablet</v>
      </c>
      <c r="C33" s="22">
        <v>3661.8333333333335</v>
      </c>
      <c r="D33" s="9"/>
      <c r="E33" s="9"/>
      <c r="F33" s="18"/>
      <c r="G33" s="19"/>
      <c r="H33" s="19"/>
      <c r="I33" s="19"/>
      <c r="J33" s="90"/>
    </row>
    <row r="34" spans="1:10" x14ac:dyDescent="0.25">
      <c r="A34" s="127">
        <v>226</v>
      </c>
      <c r="B34" s="8" t="str">
        <f>IFERROR(VLOOKUP(tblTabletsOralSolids[[#This Row],[Item No.]],tblListDrugsMeds[],2,FALSE),"ITEM NO. NOT FOUND")</f>
        <v>Atenolol 100mg tablet</v>
      </c>
      <c r="C34" s="22">
        <v>10.833333333333334</v>
      </c>
      <c r="D34" s="9"/>
      <c r="E34" s="9"/>
      <c r="F34" s="18"/>
      <c r="G34" s="19"/>
      <c r="H34" s="19"/>
      <c r="I34" s="19"/>
      <c r="J34" s="90"/>
    </row>
    <row r="35" spans="1:10" x14ac:dyDescent="0.25">
      <c r="A35" s="127">
        <v>227</v>
      </c>
      <c r="B35" s="8" t="str">
        <f>IFERROR(VLOOKUP(tblTabletsOralSolids[[#This Row],[Item No.]],tblListDrugsMeds[],2,FALSE),"ITEM NO. NOT FOUND")</f>
        <v>Atenolol 50mg tablet</v>
      </c>
      <c r="C35" s="22">
        <v>11</v>
      </c>
      <c r="D35" s="9"/>
      <c r="E35" s="9"/>
      <c r="F35" s="18"/>
      <c r="G35" s="19"/>
      <c r="H35" s="19"/>
      <c r="I35" s="19"/>
      <c r="J35" s="90"/>
    </row>
    <row r="36" spans="1:10" x14ac:dyDescent="0.25">
      <c r="A36" s="127">
        <v>228</v>
      </c>
      <c r="B36" s="8" t="str">
        <f>IFERROR(VLOOKUP(tblTabletsOralSolids[[#This Row],[Item No.]],tblListDrugsMeds[],2,FALSE),"ITEM NO. NOT FOUND")</f>
        <v>Atorvastatin calcium 10mg tablet</v>
      </c>
      <c r="C36" s="22">
        <v>1161.1666666666667</v>
      </c>
      <c r="D36" s="9"/>
      <c r="E36" s="9"/>
      <c r="F36" s="18"/>
      <c r="G36" s="19"/>
      <c r="H36" s="19"/>
      <c r="I36" s="19"/>
      <c r="J36" s="90"/>
    </row>
    <row r="37" spans="1:10" x14ac:dyDescent="0.25">
      <c r="A37" s="127">
        <v>229</v>
      </c>
      <c r="B37" s="8" t="str">
        <f>IFERROR(VLOOKUP(tblTabletsOralSolids[[#This Row],[Item No.]],tblListDrugsMeds[],2,FALSE),"ITEM NO. NOT FOUND")</f>
        <v>Atorvastatin calcium 20mg tablet</v>
      </c>
      <c r="C37" s="22">
        <v>2372.4166666666665</v>
      </c>
      <c r="D37" s="9"/>
      <c r="E37" s="9"/>
      <c r="F37" s="18"/>
      <c r="G37" s="19"/>
      <c r="H37" s="19"/>
      <c r="I37" s="19"/>
      <c r="J37" s="90"/>
    </row>
    <row r="38" spans="1:10" x14ac:dyDescent="0.25">
      <c r="A38" s="127">
        <v>230</v>
      </c>
      <c r="B38" s="8" t="str">
        <f>IFERROR(VLOOKUP(tblTabletsOralSolids[[#This Row],[Item No.]],tblListDrugsMeds[],2,FALSE),"ITEM NO. NOT FOUND")</f>
        <v>Atorvastatin calcium 40mg tablet</v>
      </c>
      <c r="C38" s="22">
        <v>3613.9166666666665</v>
      </c>
      <c r="D38" s="9"/>
      <c r="E38" s="9"/>
      <c r="F38" s="18"/>
      <c r="G38" s="19"/>
      <c r="H38" s="19"/>
      <c r="I38" s="19"/>
      <c r="J38" s="90"/>
    </row>
    <row r="39" spans="1:10" x14ac:dyDescent="0.25">
      <c r="A39" s="127">
        <v>231</v>
      </c>
      <c r="B39" s="8" t="str">
        <f>IFERROR(VLOOKUP(tblTabletsOralSolids[[#This Row],[Item No.]],tblListDrugsMeds[],2,FALSE),"ITEM NO. NOT FOUND")</f>
        <v>Atorvastatin calcium 80mg tablet</v>
      </c>
      <c r="C39" s="22">
        <v>1186.8333333333333</v>
      </c>
      <c r="D39" s="9"/>
      <c r="E39" s="9"/>
      <c r="F39" s="18"/>
      <c r="G39" s="19"/>
      <c r="H39" s="19"/>
      <c r="I39" s="19"/>
      <c r="J39" s="90"/>
    </row>
    <row r="40" spans="1:10" x14ac:dyDescent="0.25">
      <c r="A40" s="127">
        <v>232</v>
      </c>
      <c r="B40" s="8" t="str">
        <f>IFERROR(VLOOKUP(tblTabletsOralSolids[[#This Row],[Item No.]],tblListDrugsMeds[],2,FALSE),"ITEM NO. NOT FOUND")</f>
        <v>Azathioprine 50mg tablet</v>
      </c>
      <c r="C40" s="22">
        <v>109.58333333333333</v>
      </c>
      <c r="D40" s="9"/>
      <c r="E40" s="9"/>
      <c r="F40" s="18"/>
      <c r="G40" s="19"/>
      <c r="H40" s="19"/>
      <c r="I40" s="19"/>
      <c r="J40" s="90"/>
    </row>
    <row r="41" spans="1:10" ht="25.5" x14ac:dyDescent="0.25">
      <c r="A41" s="127">
        <v>233</v>
      </c>
      <c r="B41" s="8" t="str">
        <f>IFERROR(VLOOKUP(tblTabletsOralSolids[[#This Row],[Item No.]],tblListDrugsMeds[],2,FALSE),"ITEM NO. NOT FOUND")</f>
        <v>Azithromycin 500 mg tablet (as base*/as dihydrate/as monohydrate)</v>
      </c>
      <c r="C41" s="22">
        <v>1572</v>
      </c>
      <c r="D41" s="9"/>
      <c r="E41" s="9"/>
      <c r="F41" s="18"/>
      <c r="G41" s="19"/>
      <c r="H41" s="19"/>
      <c r="I41" s="19"/>
      <c r="J41" s="90"/>
    </row>
    <row r="42" spans="1:10" x14ac:dyDescent="0.25">
      <c r="A42" s="127">
        <v>234</v>
      </c>
      <c r="B42" s="8" t="str">
        <f>IFERROR(VLOOKUP(tblTabletsOralSolids[[#This Row],[Item No.]],tblListDrugsMeds[],2,FALSE),"ITEM NO. NOT FOUND")</f>
        <v>Baclofen 10mg tablet</v>
      </c>
      <c r="C42" s="22">
        <v>416.66666666666669</v>
      </c>
      <c r="D42" s="9"/>
      <c r="E42" s="9"/>
      <c r="F42" s="18"/>
      <c r="G42" s="19"/>
      <c r="H42" s="19"/>
      <c r="I42" s="19"/>
      <c r="J42" s="90"/>
    </row>
    <row r="43" spans="1:10" ht="38.25" x14ac:dyDescent="0.25">
      <c r="A43" s="127">
        <v>235</v>
      </c>
      <c r="B43" s="8" t="str">
        <f>IFERROR(VLOOKUP(tblTabletsOralSolids[[#This Row],[Item No.]],tblListDrugsMeds[],2,FALSE),"ITEM NO. NOT FOUND")</f>
        <v xml:space="preserve">Betahistine (as hydrochloride/dihydrochloride) 16mg tablet </v>
      </c>
      <c r="C43" s="22">
        <v>70</v>
      </c>
      <c r="D43" s="9"/>
      <c r="E43" s="9"/>
      <c r="F43" s="18"/>
      <c r="G43" s="19"/>
      <c r="H43" s="19"/>
      <c r="I43" s="19"/>
      <c r="J43" s="90"/>
    </row>
    <row r="44" spans="1:10" ht="38.25" x14ac:dyDescent="0.25">
      <c r="A44" s="127">
        <v>236</v>
      </c>
      <c r="B44" s="8" t="str">
        <f>IFERROR(VLOOKUP(tblTabletsOralSolids[[#This Row],[Item No.]],tblListDrugsMeds[],2,FALSE),"ITEM NO. NOT FOUND")</f>
        <v>Betahistine (as hydrochloride/dihydrochloride) 24mg tablet</v>
      </c>
      <c r="C44" s="22">
        <v>10.666666666666666</v>
      </c>
      <c r="D44" s="9"/>
      <c r="E44" s="9"/>
      <c r="F44" s="18"/>
      <c r="G44" s="19"/>
      <c r="H44" s="19"/>
      <c r="I44" s="19"/>
      <c r="J44" s="90"/>
    </row>
    <row r="45" spans="1:10" ht="38.25" x14ac:dyDescent="0.25">
      <c r="A45" s="127">
        <v>237</v>
      </c>
      <c r="B45" s="8" t="str">
        <f>IFERROR(VLOOKUP(tblTabletsOralSolids[[#This Row],[Item No.]],tblListDrugsMeds[],2,FALSE),"ITEM NO. NOT FOUND")</f>
        <v>Betahistine (as hydrochloride/dihydrochloride) 8mg tablet</v>
      </c>
      <c r="C45" s="22">
        <v>26.666666666666668</v>
      </c>
      <c r="D45" s="9"/>
      <c r="E45" s="9"/>
      <c r="F45" s="18"/>
      <c r="G45" s="19"/>
      <c r="H45" s="19"/>
      <c r="I45" s="19"/>
      <c r="J45" s="90"/>
    </row>
    <row r="46" spans="1:10" ht="25.5" x14ac:dyDescent="0.25">
      <c r="A46" s="127">
        <v>238</v>
      </c>
      <c r="B46" s="8" t="str">
        <f>IFERROR(VLOOKUP(tblTabletsOralSolids[[#This Row],[Item No.]],tblListDrugsMeds[],2,FALSE),"ITEM NO. NOT FOUND")</f>
        <v>Bicalutamide 50mg tablet/film-coated tablet</v>
      </c>
      <c r="C46" s="22">
        <v>200.83333333333334</v>
      </c>
      <c r="D46" s="9"/>
      <c r="E46" s="9"/>
      <c r="F46" s="18"/>
      <c r="G46" s="19"/>
      <c r="H46" s="19"/>
      <c r="I46" s="19"/>
      <c r="J46" s="90"/>
    </row>
    <row r="47" spans="1:10" x14ac:dyDescent="0.25">
      <c r="A47" s="127">
        <v>239</v>
      </c>
      <c r="B47" s="8" t="str">
        <f>IFERROR(VLOOKUP(tblTabletsOralSolids[[#This Row],[Item No.]],tblListDrugsMeds[],2,FALSE),"ITEM NO. NOT FOUND")</f>
        <v>Biperiden Hydrochloride 2mg tablet</v>
      </c>
      <c r="C47" s="22">
        <v>165.5</v>
      </c>
      <c r="D47" s="9"/>
      <c r="E47" s="9"/>
      <c r="F47" s="18"/>
      <c r="G47" s="19"/>
      <c r="H47" s="19"/>
      <c r="I47" s="19"/>
      <c r="J47" s="90"/>
    </row>
    <row r="48" spans="1:10" x14ac:dyDescent="0.25">
      <c r="A48" s="127">
        <v>240</v>
      </c>
      <c r="B48" s="8" t="str">
        <f>IFERROR(VLOOKUP(tblTabletsOralSolids[[#This Row],[Item No.]],tblListDrugsMeds[],2,FALSE),"ITEM NO. NOT FOUND")</f>
        <v>Bisacodyl 5mg tablet</v>
      </c>
      <c r="C48" s="22">
        <v>401.66666666666669</v>
      </c>
      <c r="D48" s="9"/>
      <c r="E48" s="9"/>
      <c r="F48" s="18"/>
      <c r="G48" s="19"/>
      <c r="H48" s="19"/>
      <c r="I48" s="19"/>
      <c r="J48" s="90"/>
    </row>
    <row r="49" spans="1:10" x14ac:dyDescent="0.25">
      <c r="A49" s="127">
        <v>241</v>
      </c>
      <c r="B49" s="8" t="str">
        <f>IFERROR(VLOOKUP(tblTabletsOralSolids[[#This Row],[Item No.]],tblListDrugsMeds[],2,FALSE),"ITEM NO. NOT FOUND")</f>
        <v>Bisoprolol fumarate 2.5mg tablet</v>
      </c>
      <c r="C49" s="22">
        <v>71.666666666666671</v>
      </c>
      <c r="D49" s="9"/>
      <c r="E49" s="9"/>
      <c r="F49" s="18"/>
      <c r="G49" s="19"/>
      <c r="H49" s="19"/>
      <c r="I49" s="19"/>
      <c r="J49" s="90"/>
    </row>
    <row r="50" spans="1:10" x14ac:dyDescent="0.25">
      <c r="A50" s="127">
        <v>242</v>
      </c>
      <c r="B50" s="8" t="str">
        <f>IFERROR(VLOOKUP(tblTabletsOralSolids[[#This Row],[Item No.]],tblListDrugsMeds[],2,FALSE),"ITEM NO. NOT FOUND")</f>
        <v>Bisoprolol fumarate 5mg tablet</v>
      </c>
      <c r="C50" s="22">
        <v>65</v>
      </c>
      <c r="D50" s="9"/>
      <c r="E50" s="9"/>
      <c r="F50" s="18"/>
      <c r="G50" s="19"/>
      <c r="H50" s="19"/>
      <c r="I50" s="19"/>
      <c r="J50" s="90"/>
    </row>
    <row r="51" spans="1:10" x14ac:dyDescent="0.25">
      <c r="A51" s="127">
        <v>243</v>
      </c>
      <c r="B51" s="8" t="str">
        <f>IFERROR(VLOOKUP(tblTabletsOralSolids[[#This Row],[Item No.]],tblListDrugsMeds[],2,FALSE),"ITEM NO. NOT FOUND")</f>
        <v>Bromocriptine mesilate 2.5 mg tablet</v>
      </c>
      <c r="C51" s="22">
        <v>5.416666666666667</v>
      </c>
      <c r="D51" s="9"/>
      <c r="E51" s="9"/>
      <c r="F51" s="18"/>
      <c r="G51" s="19"/>
      <c r="H51" s="19"/>
      <c r="I51" s="19"/>
      <c r="J51" s="90"/>
    </row>
    <row r="52" spans="1:10" x14ac:dyDescent="0.25">
      <c r="A52" s="127">
        <v>244</v>
      </c>
      <c r="B52" s="8" t="str">
        <f>IFERROR(VLOOKUP(tblTabletsOralSolids[[#This Row],[Item No.]],tblListDrugsMeds[],2,FALSE),"ITEM NO. NOT FOUND")</f>
        <v>Bumetanide 1 mg tablet</v>
      </c>
      <c r="C52" s="22">
        <v>8.5</v>
      </c>
      <c r="D52" s="9"/>
      <c r="E52" s="9"/>
      <c r="F52" s="18"/>
      <c r="G52" s="19"/>
      <c r="H52" s="19"/>
      <c r="I52" s="19"/>
      <c r="J52" s="90"/>
    </row>
    <row r="53" spans="1:10" x14ac:dyDescent="0.25">
      <c r="A53" s="127">
        <v>245</v>
      </c>
      <c r="B53" s="8" t="str">
        <f>IFERROR(VLOOKUP(tblTabletsOralSolids[[#This Row],[Item No.]],tblListDrugsMeds[],2,FALSE),"ITEM NO. NOT FOUND")</f>
        <v>Butamirate citrate 50mg MR tablet</v>
      </c>
      <c r="C53" s="22">
        <v>1016.6666666666666</v>
      </c>
      <c r="D53" s="9"/>
      <c r="E53" s="9"/>
      <c r="F53" s="18"/>
      <c r="G53" s="19"/>
      <c r="H53" s="19"/>
      <c r="I53" s="19"/>
      <c r="J53" s="90"/>
    </row>
    <row r="54" spans="1:10" x14ac:dyDescent="0.25">
      <c r="A54" s="127">
        <v>246</v>
      </c>
      <c r="B54" s="8" t="str">
        <f>IFERROR(VLOOKUP(tblTabletsOralSolids[[#This Row],[Item No.]],tblListDrugsMeds[],2,FALSE),"ITEM NO. NOT FOUND")</f>
        <v>Calcitriol 0.25mcg capsule</v>
      </c>
      <c r="C54" s="22">
        <v>508.33333333333331</v>
      </c>
      <c r="D54" s="9"/>
      <c r="E54" s="9"/>
      <c r="F54" s="18"/>
      <c r="G54" s="19"/>
      <c r="H54" s="19"/>
      <c r="I54" s="19"/>
      <c r="J54" s="90"/>
    </row>
    <row r="55" spans="1:10" ht="51" x14ac:dyDescent="0.25">
      <c r="A55" s="127">
        <v>247</v>
      </c>
      <c r="B55" s="8" t="str">
        <f>IFERROR(VLOOKUP(tblTabletsOralSolids[[#This Row],[Item No.]],tblListDrugsMeds[],2,FALSE),"ITEM NO. NOT FOUND")</f>
        <v xml:space="preserve">Calcium carbonate + cholecalciferol Vitamin D3 (equivalent to 600mg elemental calcium + 400 IU Vit D3) tablet   </v>
      </c>
      <c r="C55" s="22">
        <v>2307.5</v>
      </c>
      <c r="D55" s="9"/>
      <c r="E55" s="9"/>
      <c r="F55" s="18"/>
      <c r="G55" s="19"/>
      <c r="H55" s="19"/>
      <c r="I55" s="19"/>
      <c r="J55" s="90"/>
    </row>
    <row r="56" spans="1:10" ht="38.25" x14ac:dyDescent="0.25">
      <c r="A56" s="127">
        <v>248</v>
      </c>
      <c r="B56" s="8" t="str">
        <f>IFERROR(VLOOKUP(tblTabletsOralSolids[[#This Row],[Item No.]],tblListDrugsMeds[],2,FALSE),"ITEM NO. NOT FOUND")</f>
        <v xml:space="preserve">Calcium carbonate tablet/chewable tablet (equiv to 500mg elemental calcium)     </v>
      </c>
      <c r="C56" s="22">
        <v>2203.3333333333335</v>
      </c>
      <c r="D56" s="9"/>
      <c r="E56" s="9"/>
      <c r="F56" s="18"/>
      <c r="G56" s="19"/>
      <c r="H56" s="19"/>
      <c r="I56" s="19"/>
      <c r="J56" s="90"/>
    </row>
    <row r="57" spans="1:10" x14ac:dyDescent="0.25">
      <c r="A57" s="127">
        <v>249</v>
      </c>
      <c r="B57" s="8" t="str">
        <f>IFERROR(VLOOKUP(tblTabletsOralSolids[[#This Row],[Item No.]],tblListDrugsMeds[],2,FALSE),"ITEM NO. NOT FOUND")</f>
        <v>Capecitabine  500mg tablet</v>
      </c>
      <c r="C57" s="22">
        <v>10579</v>
      </c>
      <c r="D57" s="9"/>
      <c r="E57" s="9"/>
      <c r="F57" s="18"/>
      <c r="G57" s="19"/>
      <c r="H57" s="19"/>
      <c r="I57" s="19"/>
      <c r="J57" s="90"/>
    </row>
    <row r="58" spans="1:10" x14ac:dyDescent="0.25">
      <c r="A58" s="127">
        <v>250</v>
      </c>
      <c r="B58" s="8" t="str">
        <f>IFERROR(VLOOKUP(tblTabletsOralSolids[[#This Row],[Item No.]],tblListDrugsMeds[],2,FALSE),"ITEM NO. NOT FOUND")</f>
        <v>Captopril 25mg tablet</v>
      </c>
      <c r="C58" s="22">
        <v>526.66666666666663</v>
      </c>
      <c r="D58" s="9"/>
      <c r="E58" s="9"/>
      <c r="F58" s="18"/>
      <c r="G58" s="19"/>
      <c r="H58" s="19"/>
      <c r="I58" s="19"/>
      <c r="J58" s="90"/>
    </row>
    <row r="59" spans="1:10" x14ac:dyDescent="0.25">
      <c r="A59" s="127">
        <v>251</v>
      </c>
      <c r="B59" s="8" t="str">
        <f>IFERROR(VLOOKUP(tblTabletsOralSolids[[#This Row],[Item No.]],tblListDrugsMeds[],2,FALSE),"ITEM NO. NOT FOUND")</f>
        <v>Carbamazepine 200mg tablet</v>
      </c>
      <c r="C59" s="22">
        <v>483.33333333333331</v>
      </c>
      <c r="D59" s="9"/>
      <c r="E59" s="9"/>
      <c r="F59" s="18"/>
      <c r="G59" s="19"/>
      <c r="H59" s="19"/>
      <c r="I59" s="19"/>
      <c r="J59" s="90"/>
    </row>
    <row r="60" spans="1:10" x14ac:dyDescent="0.25">
      <c r="A60" s="127">
        <v>252</v>
      </c>
      <c r="B60" s="8" t="str">
        <f>IFERROR(VLOOKUP(tblTabletsOralSolids[[#This Row],[Item No.]],tblListDrugsMeds[],2,FALSE),"ITEM NO. NOT FOUND")</f>
        <v>Carvedilol 25mg tablet</v>
      </c>
      <c r="C60" s="22">
        <v>1807.3333333333333</v>
      </c>
      <c r="D60" s="9"/>
      <c r="E60" s="9"/>
      <c r="F60" s="18"/>
      <c r="G60" s="19"/>
      <c r="H60" s="19"/>
      <c r="I60" s="19"/>
      <c r="J60" s="90"/>
    </row>
    <row r="61" spans="1:10" x14ac:dyDescent="0.25">
      <c r="A61" s="127">
        <v>253</v>
      </c>
      <c r="B61" s="8" t="str">
        <f>IFERROR(VLOOKUP(tblTabletsOralSolids[[#This Row],[Item No.]],tblListDrugsMeds[],2,FALSE),"ITEM NO. NOT FOUND")</f>
        <v>Carvedilol 6.25mg tablet</v>
      </c>
      <c r="C61" s="22">
        <v>5014.25</v>
      </c>
      <c r="D61" s="9"/>
      <c r="E61" s="9"/>
      <c r="F61" s="18"/>
      <c r="G61" s="19"/>
      <c r="H61" s="19"/>
      <c r="I61" s="19"/>
      <c r="J61" s="90"/>
    </row>
    <row r="62" spans="1:10" x14ac:dyDescent="0.25">
      <c r="A62" s="127">
        <v>254</v>
      </c>
      <c r="B62" s="8" t="str">
        <f>IFERROR(VLOOKUP(tblTabletsOralSolids[[#This Row],[Item No.]],tblListDrugsMeds[],2,FALSE),"ITEM NO. NOT FOUND")</f>
        <v>Cefalexin monohydrate 500mg capsule</v>
      </c>
      <c r="C62" s="22">
        <v>406.75</v>
      </c>
      <c r="D62" s="9"/>
      <c r="E62" s="9"/>
      <c r="F62" s="18"/>
      <c r="G62" s="19"/>
      <c r="H62" s="19"/>
      <c r="I62" s="19"/>
      <c r="J62" s="90"/>
    </row>
    <row r="63" spans="1:10" x14ac:dyDescent="0.25">
      <c r="A63" s="127">
        <v>255</v>
      </c>
      <c r="B63" s="8" t="str">
        <f>IFERROR(VLOOKUP(tblTabletsOralSolids[[#This Row],[Item No.]],tblListDrugsMeds[],2,FALSE),"ITEM NO. NOT FOUND")</f>
        <v>Cefixime 200mg capsule</v>
      </c>
      <c r="C63" s="22">
        <v>65.666666666666671</v>
      </c>
      <c r="D63" s="9"/>
      <c r="E63" s="9"/>
      <c r="F63" s="18"/>
      <c r="G63" s="19"/>
      <c r="H63" s="19"/>
      <c r="I63" s="19"/>
      <c r="J63" s="90"/>
    </row>
    <row r="64" spans="1:10" x14ac:dyDescent="0.25">
      <c r="A64" s="127">
        <v>256</v>
      </c>
      <c r="B64" s="8" t="str">
        <f>IFERROR(VLOOKUP(tblTabletsOralSolids[[#This Row],[Item No.]],tblListDrugsMeds[],2,FALSE),"ITEM NO. NOT FOUND")</f>
        <v>Cefixime 400mg capsule</v>
      </c>
      <c r="C64" s="22">
        <v>41.666666666666664</v>
      </c>
      <c r="D64" s="9"/>
      <c r="E64" s="9"/>
      <c r="F64" s="18"/>
      <c r="G64" s="19"/>
      <c r="H64" s="19"/>
      <c r="I64" s="19"/>
      <c r="J64" s="90"/>
    </row>
    <row r="65" spans="1:10" x14ac:dyDescent="0.25">
      <c r="A65" s="127">
        <v>257</v>
      </c>
      <c r="B65" s="8" t="str">
        <f>IFERROR(VLOOKUP(tblTabletsOralSolids[[#This Row],[Item No.]],tblListDrugsMeds[],2,FALSE),"ITEM NO. NOT FOUND")</f>
        <v>Cefuroxime axetil 500mg tablet</v>
      </c>
      <c r="C65" s="22">
        <v>2163.8333333333335</v>
      </c>
      <c r="D65" s="9"/>
      <c r="E65" s="9"/>
      <c r="F65" s="18"/>
      <c r="G65" s="19"/>
      <c r="H65" s="19"/>
      <c r="I65" s="19"/>
      <c r="J65" s="90"/>
    </row>
    <row r="66" spans="1:10" x14ac:dyDescent="0.25">
      <c r="A66" s="127">
        <v>258</v>
      </c>
      <c r="B66" s="8" t="str">
        <f>IFERROR(VLOOKUP(tblTabletsOralSolids[[#This Row],[Item No.]],tblListDrugsMeds[],2,FALSE),"ITEM NO. NOT FOUND")</f>
        <v>Celecoxib 100mg capsule</v>
      </c>
      <c r="C66" s="22">
        <v>2.25</v>
      </c>
      <c r="D66" s="9"/>
      <c r="E66" s="9"/>
      <c r="F66" s="18"/>
      <c r="G66" s="19"/>
      <c r="H66" s="19"/>
      <c r="I66" s="19"/>
      <c r="J66" s="90"/>
    </row>
    <row r="67" spans="1:10" x14ac:dyDescent="0.25">
      <c r="A67" s="127">
        <v>259</v>
      </c>
      <c r="B67" s="8" t="str">
        <f>IFERROR(VLOOKUP(tblTabletsOralSolids[[#This Row],[Item No.]],tblListDrugsMeds[],2,FALSE),"ITEM NO. NOT FOUND")</f>
        <v>Celecoxib 200mg capsule</v>
      </c>
      <c r="C67" s="22">
        <v>3912.5</v>
      </c>
      <c r="D67" s="9"/>
      <c r="E67" s="9"/>
      <c r="F67" s="18"/>
      <c r="G67" s="19"/>
      <c r="H67" s="19"/>
      <c r="I67" s="19"/>
      <c r="J67" s="90"/>
    </row>
    <row r="68" spans="1:10" x14ac:dyDescent="0.25">
      <c r="A68" s="127">
        <v>260</v>
      </c>
      <c r="B68" s="8" t="str">
        <f>IFERROR(VLOOKUP(tblTabletsOralSolids[[#This Row],[Item No.]],tblListDrugsMeds[],2,FALSE),"ITEM NO. NOT FOUND")</f>
        <v>Celecoxib 400mg capsule</v>
      </c>
      <c r="C68" s="22">
        <v>109.16666666666667</v>
      </c>
      <c r="D68" s="9"/>
      <c r="E68" s="9"/>
      <c r="F68" s="18"/>
      <c r="G68" s="19"/>
      <c r="H68" s="19"/>
      <c r="I68" s="19"/>
      <c r="J68" s="90"/>
    </row>
    <row r="69" spans="1:10" ht="25.5" x14ac:dyDescent="0.25">
      <c r="A69" s="127">
        <v>261</v>
      </c>
      <c r="B69" s="8" t="str">
        <f>IFERROR(VLOOKUP(tblTabletsOralSolids[[#This Row],[Item No.]],tblListDrugsMeds[],2,FALSE),"ITEM NO. NOT FOUND")</f>
        <v>Cetirizine di-Hydrochloride 10mg tablet</v>
      </c>
      <c r="C69" s="22">
        <v>588.58333333333337</v>
      </c>
      <c r="D69" s="9"/>
      <c r="E69" s="9"/>
      <c r="F69" s="18"/>
      <c r="G69" s="19"/>
      <c r="H69" s="19"/>
      <c r="I69" s="19"/>
      <c r="J69" s="90"/>
    </row>
    <row r="70" spans="1:10" ht="25.5" x14ac:dyDescent="0.25">
      <c r="A70" s="127">
        <v>262</v>
      </c>
      <c r="B70" s="8" t="str">
        <f>IFERROR(VLOOKUP(tblTabletsOralSolids[[#This Row],[Item No.]],tblListDrugsMeds[],2,FALSE),"ITEM NO. NOT FOUND")</f>
        <v>Chlorpromazine Hydrochloride 100mg tablet</v>
      </c>
      <c r="C70" s="22">
        <v>19.166666666666668</v>
      </c>
      <c r="D70" s="9"/>
      <c r="E70" s="9"/>
      <c r="F70" s="18"/>
      <c r="G70" s="19"/>
      <c r="H70" s="19"/>
      <c r="I70" s="19"/>
      <c r="J70" s="90"/>
    </row>
    <row r="71" spans="1:10" ht="25.5" x14ac:dyDescent="0.25">
      <c r="A71" s="127">
        <v>263</v>
      </c>
      <c r="B71" s="8" t="str">
        <f>IFERROR(VLOOKUP(tblTabletsOralSolids[[#This Row],[Item No.]],tblListDrugsMeds[],2,FALSE),"ITEM NO. NOT FOUND")</f>
        <v>Chlorpromazine Hydrochloride 200mg tablet</v>
      </c>
      <c r="C71" s="22">
        <v>8.3333333333333339</v>
      </c>
      <c r="D71" s="9"/>
      <c r="E71" s="9"/>
      <c r="F71" s="18"/>
      <c r="G71" s="19"/>
      <c r="H71" s="19"/>
      <c r="I71" s="19"/>
      <c r="J71" s="90"/>
    </row>
    <row r="72" spans="1:10" x14ac:dyDescent="0.25">
      <c r="A72" s="127">
        <v>264</v>
      </c>
      <c r="B72" s="8" t="str">
        <f>IFERROR(VLOOKUP(tblTabletsOralSolids[[#This Row],[Item No.]],tblListDrugsMeds[],2,FALSE),"ITEM NO. NOT FOUND")</f>
        <v>Ciclosporin 100mg capsule</v>
      </c>
      <c r="C72" s="22">
        <v>212.5</v>
      </c>
      <c r="D72" s="9"/>
      <c r="E72" s="9"/>
      <c r="F72" s="18"/>
      <c r="G72" s="19"/>
      <c r="H72" s="19"/>
      <c r="I72" s="19"/>
      <c r="J72" s="90"/>
    </row>
    <row r="73" spans="1:10" x14ac:dyDescent="0.25">
      <c r="A73" s="127">
        <v>265</v>
      </c>
      <c r="B73" s="8" t="str">
        <f>IFERROR(VLOOKUP(tblTabletsOralSolids[[#This Row],[Item No.]],tblListDrugsMeds[],2,FALSE),"ITEM NO. NOT FOUND")</f>
        <v>Ciclosporin 25mg capsule</v>
      </c>
      <c r="C73" s="22">
        <v>139.16666666666666</v>
      </c>
      <c r="D73" s="9"/>
      <c r="E73" s="9"/>
      <c r="F73" s="18"/>
      <c r="G73" s="19"/>
      <c r="H73" s="19"/>
      <c r="I73" s="19"/>
      <c r="J73" s="90"/>
    </row>
    <row r="74" spans="1:10" x14ac:dyDescent="0.25">
      <c r="A74" s="127">
        <v>266</v>
      </c>
      <c r="B74" s="8" t="str">
        <f>IFERROR(VLOOKUP(tblTabletsOralSolids[[#This Row],[Item No.]],tblListDrugsMeds[],2,FALSE),"ITEM NO. NOT FOUND")</f>
        <v>Cilostazol 100mg tablet</v>
      </c>
      <c r="C74" s="22">
        <v>30.833333333333332</v>
      </c>
      <c r="D74" s="9"/>
      <c r="E74" s="9"/>
      <c r="F74" s="18"/>
      <c r="G74" s="19"/>
      <c r="H74" s="19"/>
      <c r="I74" s="19"/>
      <c r="J74" s="90"/>
    </row>
    <row r="75" spans="1:10" x14ac:dyDescent="0.25">
      <c r="A75" s="127">
        <v>267</v>
      </c>
      <c r="B75" s="8" t="str">
        <f>IFERROR(VLOOKUP(tblTabletsOralSolids[[#This Row],[Item No.]],tblListDrugsMeds[],2,FALSE),"ITEM NO. NOT FOUND")</f>
        <v>Cilostazol 50mg tablet</v>
      </c>
      <c r="C75" s="22">
        <v>80.166666666666671</v>
      </c>
      <c r="D75" s="9"/>
      <c r="E75" s="9"/>
      <c r="F75" s="18"/>
      <c r="G75" s="19"/>
      <c r="H75" s="19"/>
      <c r="I75" s="19"/>
      <c r="J75" s="90"/>
    </row>
    <row r="76" spans="1:10" x14ac:dyDescent="0.25">
      <c r="A76" s="127">
        <v>268</v>
      </c>
      <c r="B76" s="8" t="str">
        <f>IFERROR(VLOOKUP(tblTabletsOralSolids[[#This Row],[Item No.]],tblListDrugsMeds[],2,FALSE),"ITEM NO. NOT FOUND")</f>
        <v>Cinnarizine 25mg tablet</v>
      </c>
      <c r="C76" s="22">
        <v>12.5</v>
      </c>
      <c r="D76" s="9"/>
      <c r="E76" s="9"/>
      <c r="F76" s="18"/>
      <c r="G76" s="19"/>
      <c r="H76" s="19"/>
      <c r="I76" s="19"/>
      <c r="J76" s="90"/>
    </row>
    <row r="77" spans="1:10" ht="25.5" x14ac:dyDescent="0.25">
      <c r="A77" s="127">
        <v>269</v>
      </c>
      <c r="B77" s="8" t="str">
        <f>IFERROR(VLOOKUP(tblTabletsOralSolids[[#This Row],[Item No.]],tblListDrugsMeds[],2,FALSE),"ITEM NO. NOT FOUND")</f>
        <v>Ciprofloxacin Hydrochloride 500mg tablet</v>
      </c>
      <c r="C77" s="22">
        <v>484.33333333333331</v>
      </c>
      <c r="D77" s="9"/>
      <c r="E77" s="9"/>
      <c r="F77" s="18"/>
      <c r="G77" s="19"/>
      <c r="H77" s="19"/>
      <c r="I77" s="19"/>
      <c r="J77" s="90"/>
    </row>
    <row r="78" spans="1:10" x14ac:dyDescent="0.25">
      <c r="A78" s="127">
        <v>270</v>
      </c>
      <c r="B78" s="8" t="str">
        <f>IFERROR(VLOOKUP(tblTabletsOralSolids[[#This Row],[Item No.]],tblListDrugsMeds[],2,FALSE),"ITEM NO. NOT FOUND")</f>
        <v>Clarithromycin 250mg base tablet</v>
      </c>
      <c r="C78" s="22">
        <v>41.666666666666664</v>
      </c>
      <c r="D78" s="9"/>
      <c r="E78" s="9"/>
      <c r="F78" s="18"/>
      <c r="G78" s="19"/>
      <c r="H78" s="19"/>
      <c r="I78" s="19"/>
      <c r="J78" s="90"/>
    </row>
    <row r="79" spans="1:10" x14ac:dyDescent="0.25">
      <c r="A79" s="127">
        <v>271</v>
      </c>
      <c r="B79" s="8" t="str">
        <f>IFERROR(VLOOKUP(tblTabletsOralSolids[[#This Row],[Item No.]],tblListDrugsMeds[],2,FALSE),"ITEM NO. NOT FOUND")</f>
        <v>Clarithromycin 500mg base tablet</v>
      </c>
      <c r="C79" s="22">
        <v>78.75</v>
      </c>
      <c r="D79" s="9"/>
      <c r="E79" s="9"/>
      <c r="F79" s="18"/>
      <c r="G79" s="19"/>
      <c r="H79" s="19"/>
      <c r="I79" s="19"/>
      <c r="J79" s="90"/>
    </row>
    <row r="80" spans="1:10" ht="25.5" x14ac:dyDescent="0.25">
      <c r="A80" s="127">
        <v>272</v>
      </c>
      <c r="B80" s="8" t="str">
        <f>IFERROR(VLOOKUP(tblTabletsOralSolids[[#This Row],[Item No.]],tblListDrugsMeds[],2,FALSE),"ITEM NO. NOT FOUND")</f>
        <v>Clindamycin Hydrochloride 150mg capsule</v>
      </c>
      <c r="C80" s="22">
        <v>208.33333333333334</v>
      </c>
      <c r="D80" s="9"/>
      <c r="E80" s="9"/>
      <c r="F80" s="18"/>
      <c r="G80" s="19"/>
      <c r="H80" s="19"/>
      <c r="I80" s="19"/>
      <c r="J80" s="90"/>
    </row>
    <row r="81" spans="1:10" ht="25.5" x14ac:dyDescent="0.25">
      <c r="A81" s="127">
        <v>273</v>
      </c>
      <c r="B81" s="8" t="str">
        <f>IFERROR(VLOOKUP(tblTabletsOralSolids[[#This Row],[Item No.]],tblListDrugsMeds[],2,FALSE),"ITEM NO. NOT FOUND")</f>
        <v>Clindamycin Hydrochloride 300mg capsule</v>
      </c>
      <c r="C81" s="22">
        <v>788.75</v>
      </c>
      <c r="D81" s="9"/>
      <c r="E81" s="9"/>
      <c r="F81" s="18"/>
      <c r="G81" s="19"/>
      <c r="H81" s="19"/>
      <c r="I81" s="19"/>
      <c r="J81" s="90"/>
    </row>
    <row r="82" spans="1:10" x14ac:dyDescent="0.25">
      <c r="A82" s="127">
        <v>274</v>
      </c>
      <c r="B82" s="8" t="str">
        <f>IFERROR(VLOOKUP(tblTabletsOralSolids[[#This Row],[Item No.]],tblListDrugsMeds[],2,FALSE),"ITEM NO. NOT FOUND")</f>
        <v>Clonazepam 2 mg tablet</v>
      </c>
      <c r="C82" s="22">
        <v>41.666666666666664</v>
      </c>
      <c r="D82" s="9"/>
      <c r="E82" s="9"/>
      <c r="F82" s="18"/>
      <c r="G82" s="19"/>
      <c r="H82" s="19"/>
      <c r="I82" s="19"/>
      <c r="J82" s="90"/>
    </row>
    <row r="83" spans="1:10" ht="25.5" x14ac:dyDescent="0.25">
      <c r="A83" s="127">
        <v>275</v>
      </c>
      <c r="B83" s="8" t="str">
        <f>IFERROR(VLOOKUP(tblTabletsOralSolids[[#This Row],[Item No.]],tblListDrugsMeds[],2,FALSE),"ITEM NO. NOT FOUND")</f>
        <v>Clonidine Hydrochloride 150mcg tablet</v>
      </c>
      <c r="C83" s="22">
        <v>113.33333333333333</v>
      </c>
      <c r="D83" s="9"/>
      <c r="E83" s="9"/>
      <c r="F83" s="18"/>
      <c r="G83" s="19"/>
      <c r="H83" s="19"/>
      <c r="I83" s="19"/>
      <c r="J83" s="90"/>
    </row>
    <row r="84" spans="1:10" x14ac:dyDescent="0.25">
      <c r="A84" s="127">
        <v>276</v>
      </c>
      <c r="B84" s="8" t="str">
        <f>IFERROR(VLOOKUP(tblTabletsOralSolids[[#This Row],[Item No.]],tblListDrugsMeds[],2,FALSE),"ITEM NO. NOT FOUND")</f>
        <v>Clonidine Hydrochloride 75mcg tablet</v>
      </c>
      <c r="C84" s="22">
        <v>435.33333333333331</v>
      </c>
      <c r="D84" s="9"/>
      <c r="E84" s="9"/>
      <c r="F84" s="18"/>
      <c r="G84" s="19"/>
      <c r="H84" s="19"/>
      <c r="I84" s="19"/>
      <c r="J84" s="90"/>
    </row>
    <row r="85" spans="1:10" x14ac:dyDescent="0.25">
      <c r="A85" s="127">
        <v>277</v>
      </c>
      <c r="B85" s="8" t="str">
        <f>IFERROR(VLOOKUP(tblTabletsOralSolids[[#This Row],[Item No.]],tblListDrugsMeds[],2,FALSE),"ITEM NO. NOT FOUND")</f>
        <v>Clopidogrel 75mg tablet</v>
      </c>
      <c r="C85" s="22">
        <v>2707.25</v>
      </c>
      <c r="D85" s="9"/>
      <c r="E85" s="9"/>
      <c r="F85" s="18"/>
      <c r="G85" s="19"/>
      <c r="H85" s="19"/>
      <c r="I85" s="19"/>
      <c r="J85" s="90"/>
    </row>
    <row r="86" spans="1:10" x14ac:dyDescent="0.25">
      <c r="A86" s="127">
        <v>278</v>
      </c>
      <c r="B86" s="8" t="str">
        <f>IFERROR(VLOOKUP(tblTabletsOralSolids[[#This Row],[Item No.]],tblListDrugsMeds[],2,FALSE),"ITEM NO. NOT FOUND")</f>
        <v>Cloxacillin sodium 500mg capsule</v>
      </c>
      <c r="C86" s="22">
        <v>204.16666666666666</v>
      </c>
      <c r="D86" s="9"/>
      <c r="E86" s="9"/>
      <c r="F86" s="18"/>
      <c r="G86" s="19"/>
      <c r="H86" s="19"/>
      <c r="I86" s="19"/>
      <c r="J86" s="90"/>
    </row>
    <row r="87" spans="1:10" x14ac:dyDescent="0.25">
      <c r="A87" s="127">
        <v>279</v>
      </c>
      <c r="B87" s="8" t="str">
        <f>IFERROR(VLOOKUP(tblTabletsOralSolids[[#This Row],[Item No.]],tblListDrugsMeds[],2,FALSE),"ITEM NO. NOT FOUND")</f>
        <v>Clozapine 100mg tablet</v>
      </c>
      <c r="C87" s="22">
        <v>2177.6666666666665</v>
      </c>
      <c r="D87" s="9"/>
      <c r="E87" s="9"/>
      <c r="F87" s="18"/>
      <c r="G87" s="19"/>
      <c r="H87" s="19"/>
      <c r="I87" s="19"/>
      <c r="J87" s="90"/>
    </row>
    <row r="88" spans="1:10" ht="51" x14ac:dyDescent="0.25">
      <c r="A88" s="127">
        <v>280</v>
      </c>
      <c r="B88" s="8" t="str">
        <f>IFERROR(VLOOKUP(tblTabletsOralSolids[[#This Row],[Item No.]],tblListDrugsMeds[],2,FALSE),"ITEM NO. NOT FOUND")</f>
        <v>Co-amoxiclav (amoxicillin + potassium clavulanate) 500 mg amoxicillin (as trihydrate) + 125mg potassium clavulanate per tablet</v>
      </c>
      <c r="C88" s="22">
        <v>3226.6666666666665</v>
      </c>
      <c r="D88" s="9"/>
      <c r="E88" s="9"/>
      <c r="F88" s="18"/>
      <c r="G88" s="19"/>
      <c r="H88" s="19"/>
      <c r="I88" s="19"/>
      <c r="J88" s="90"/>
    </row>
    <row r="89" spans="1:10" ht="51" x14ac:dyDescent="0.25">
      <c r="A89" s="127">
        <v>281</v>
      </c>
      <c r="B89" s="8" t="str">
        <f>IFERROR(VLOOKUP(tblTabletsOralSolids[[#This Row],[Item No.]],tblListDrugsMeds[],2,FALSE),"ITEM NO. NOT FOUND")</f>
        <v>Co-Amoxiclav (amoxicillin + potassium clavulanate) 875 mg amoxicillin (as trihydrate) + 125 mg potassium clavulanate per tablet</v>
      </c>
      <c r="C89" s="22">
        <v>530</v>
      </c>
      <c r="D89" s="9"/>
      <c r="E89" s="9"/>
      <c r="F89" s="18"/>
      <c r="G89" s="19"/>
      <c r="H89" s="19"/>
      <c r="I89" s="19"/>
      <c r="J89" s="90"/>
    </row>
    <row r="90" spans="1:10" x14ac:dyDescent="0.25">
      <c r="A90" s="127">
        <v>282</v>
      </c>
      <c r="B90" s="8" t="str">
        <f>IFERROR(VLOOKUP(tblTabletsOralSolids[[#This Row],[Item No.]],tblListDrugsMeds[],2,FALSE),"ITEM NO. NOT FOUND")</f>
        <v>Colchicine 500mcg tablet</v>
      </c>
      <c r="C90" s="22">
        <v>266</v>
      </c>
      <c r="D90" s="9"/>
      <c r="E90" s="9"/>
      <c r="F90" s="18"/>
      <c r="G90" s="19"/>
      <c r="H90" s="19"/>
      <c r="I90" s="19"/>
      <c r="J90" s="90"/>
    </row>
    <row r="91" spans="1:10" ht="38.25" x14ac:dyDescent="0.25">
      <c r="A91" s="127">
        <v>283</v>
      </c>
      <c r="B91" s="8" t="str">
        <f>IFERROR(VLOOKUP(tblTabletsOralSolids[[#This Row],[Item No.]],tblListDrugsMeds[],2,FALSE),"ITEM NO. NOT FOUND")</f>
        <v>Cotrimoxazole (sulfamethoxazole + trimethoprim) 400mg sulfamethoxazole + 80mg trimethoprim tablet/capsule</v>
      </c>
      <c r="C91" s="22">
        <v>600</v>
      </c>
      <c r="D91" s="9"/>
      <c r="E91" s="9"/>
      <c r="F91" s="18"/>
      <c r="G91" s="19"/>
      <c r="H91" s="19"/>
      <c r="I91" s="19"/>
      <c r="J91" s="90"/>
    </row>
    <row r="92" spans="1:10" ht="38.25" x14ac:dyDescent="0.25">
      <c r="A92" s="127">
        <v>284</v>
      </c>
      <c r="B92" s="8" t="str">
        <f>IFERROR(VLOOKUP(tblTabletsOralSolids[[#This Row],[Item No.]],tblListDrugsMeds[],2,FALSE),"ITEM NO. NOT FOUND")</f>
        <v>Cotrimoxazole (sulfamethoxazole + trimethoprim) 800mg sulfamethoxazole + 160mg trimethoprim tablet</v>
      </c>
      <c r="C92" s="22">
        <v>2843.3333333333335</v>
      </c>
      <c r="D92" s="9"/>
      <c r="E92" s="9"/>
      <c r="F92" s="18"/>
      <c r="G92" s="19"/>
      <c r="H92" s="19"/>
      <c r="I92" s="19"/>
      <c r="J92" s="90"/>
    </row>
    <row r="93" spans="1:10" x14ac:dyDescent="0.25">
      <c r="A93" s="127">
        <v>285</v>
      </c>
      <c r="B93" s="8" t="str">
        <f>IFERROR(VLOOKUP(tblTabletsOralSolids[[#This Row],[Item No.]],tblListDrugsMeds[],2,FALSE),"ITEM NO. NOT FOUND")</f>
        <v>Deferasirox 250mg dispersable tablet</v>
      </c>
      <c r="C93" s="22">
        <v>213.33333333333334</v>
      </c>
      <c r="D93" s="9"/>
      <c r="E93" s="9"/>
      <c r="F93" s="18"/>
      <c r="G93" s="19"/>
      <c r="H93" s="19"/>
      <c r="I93" s="19"/>
      <c r="J93" s="90"/>
    </row>
    <row r="94" spans="1:10" x14ac:dyDescent="0.25">
      <c r="A94" s="127">
        <v>286</v>
      </c>
      <c r="B94" s="8" t="str">
        <f>IFERROR(VLOOKUP(tblTabletsOralSolids[[#This Row],[Item No.]],tblListDrugsMeds[],2,FALSE),"ITEM NO. NOT FOUND")</f>
        <v>Deferiprone 500 mg tablet</v>
      </c>
      <c r="C94" s="22">
        <v>60</v>
      </c>
      <c r="D94" s="9"/>
      <c r="E94" s="9"/>
      <c r="F94" s="18"/>
      <c r="G94" s="19"/>
      <c r="H94" s="19"/>
      <c r="I94" s="19"/>
      <c r="J94" s="90"/>
    </row>
    <row r="95" spans="1:10" x14ac:dyDescent="0.25">
      <c r="A95" s="127">
        <v>287</v>
      </c>
      <c r="B95" s="8" t="str">
        <f>IFERROR(VLOOKUP(tblTabletsOralSolids[[#This Row],[Item No.]],tblListDrugsMeds[],2,FALSE),"ITEM NO. NOT FOUND")</f>
        <v xml:space="preserve">Desmopressin acetate 100mcg  tablet </v>
      </c>
      <c r="C95" s="22">
        <v>62.5</v>
      </c>
      <c r="D95" s="9"/>
      <c r="E95" s="9"/>
      <c r="F95" s="18"/>
      <c r="G95" s="19"/>
      <c r="H95" s="19"/>
      <c r="I95" s="19"/>
      <c r="J95" s="90"/>
    </row>
    <row r="96" spans="1:10" x14ac:dyDescent="0.25">
      <c r="A96" s="127">
        <v>288</v>
      </c>
      <c r="B96" s="8" t="str">
        <f>IFERROR(VLOOKUP(tblTabletsOralSolids[[#This Row],[Item No.]],tblListDrugsMeds[],2,FALSE),"ITEM NO. NOT FOUND")</f>
        <v>Dexamethasone 4mg tablet</v>
      </c>
      <c r="C96" s="22">
        <v>4052.3333333333335</v>
      </c>
      <c r="D96" s="9"/>
      <c r="E96" s="9"/>
      <c r="F96" s="18"/>
      <c r="G96" s="19"/>
      <c r="H96" s="19"/>
      <c r="I96" s="19"/>
      <c r="J96" s="90"/>
    </row>
    <row r="97" spans="1:10" ht="25.5" x14ac:dyDescent="0.25">
      <c r="A97" s="127">
        <v>289</v>
      </c>
      <c r="B97" s="8" t="str">
        <f>IFERROR(VLOOKUP(tblTabletsOralSolids[[#This Row],[Item No.]],tblListDrugsMeds[],2,FALSE),"ITEM NO. NOT FOUND")</f>
        <v>Diclofenac 50 mg tablet/capsule (as sodium or potassium salt)</v>
      </c>
      <c r="C97" s="22">
        <v>9.25</v>
      </c>
      <c r="D97" s="9"/>
      <c r="E97" s="9"/>
      <c r="F97" s="18"/>
      <c r="G97" s="19"/>
      <c r="H97" s="19"/>
      <c r="I97" s="19"/>
      <c r="J97" s="90"/>
    </row>
    <row r="98" spans="1:10" x14ac:dyDescent="0.25">
      <c r="A98" s="127">
        <v>290</v>
      </c>
      <c r="B98" s="8" t="str">
        <f>IFERROR(VLOOKUP(tblTabletsOralSolids[[#This Row],[Item No.]],tblListDrugsMeds[],2,FALSE),"ITEM NO. NOT FOUND")</f>
        <v>Digoxin 250 micrograms tablet</v>
      </c>
      <c r="C98" s="22">
        <v>133.33333333333334</v>
      </c>
      <c r="D98" s="9"/>
      <c r="E98" s="9"/>
      <c r="F98" s="18"/>
      <c r="G98" s="19"/>
      <c r="H98" s="19"/>
      <c r="I98" s="19"/>
      <c r="J98" s="90"/>
    </row>
    <row r="99" spans="1:10" x14ac:dyDescent="0.25">
      <c r="A99" s="127">
        <v>291</v>
      </c>
      <c r="B99" s="8" t="str">
        <f>IFERROR(VLOOKUP(tblTabletsOralSolids[[#This Row],[Item No.]],tblListDrugsMeds[],2,FALSE),"ITEM NO. NOT FOUND")</f>
        <v>Diltiazem Hydrochloride 60mg tablet</v>
      </c>
      <c r="C99" s="22">
        <v>30</v>
      </c>
      <c r="D99" s="9"/>
      <c r="E99" s="9"/>
      <c r="F99" s="18"/>
      <c r="G99" s="19"/>
      <c r="H99" s="19"/>
      <c r="I99" s="19"/>
      <c r="J99" s="90"/>
    </row>
    <row r="100" spans="1:10" ht="25.5" x14ac:dyDescent="0.25">
      <c r="A100" s="127">
        <v>292</v>
      </c>
      <c r="B100" s="8" t="str">
        <f>IFERROR(VLOOKUP(tblTabletsOralSolids[[#This Row],[Item No.]],tblListDrugsMeds[],2,FALSE),"ITEM NO. NOT FOUND")</f>
        <v>Diphenhydramine Hydrochloride 25mg capsule</v>
      </c>
      <c r="C100" s="22">
        <v>210.66666666666666</v>
      </c>
      <c r="D100" s="9"/>
      <c r="E100" s="9"/>
      <c r="F100" s="18"/>
      <c r="G100" s="19"/>
      <c r="H100" s="19"/>
      <c r="I100" s="19"/>
      <c r="J100" s="90"/>
    </row>
    <row r="101" spans="1:10" ht="25.5" x14ac:dyDescent="0.25">
      <c r="A101" s="127">
        <v>293</v>
      </c>
      <c r="B101" s="8" t="str">
        <f>IFERROR(VLOOKUP(tblTabletsOralSolids[[#This Row],[Item No.]],tblListDrugsMeds[],2,FALSE),"ITEM NO. NOT FOUND")</f>
        <v>Diphenhydramine Hydrochloride 50mg capsule</v>
      </c>
      <c r="C101" s="22">
        <v>213.5</v>
      </c>
      <c r="D101" s="9"/>
      <c r="E101" s="9"/>
      <c r="F101" s="18"/>
      <c r="G101" s="19"/>
      <c r="H101" s="19"/>
      <c r="I101" s="19"/>
      <c r="J101" s="90"/>
    </row>
    <row r="102" spans="1:10" ht="38.25" x14ac:dyDescent="0.25">
      <c r="A102" s="127">
        <v>294</v>
      </c>
      <c r="B102" s="8" t="str">
        <f>IFERROR(VLOOKUP(tblTabletsOralSolids[[#This Row],[Item No.]],tblListDrugsMeds[],2,FALSE),"ITEM NO. NOT FOUND")</f>
        <v xml:space="preserve">Divalproex Sodium or Sodium Valproate + Valporic Acid 250mg tablet </v>
      </c>
      <c r="C102" s="22">
        <v>327.33333333333331</v>
      </c>
      <c r="D102" s="9"/>
      <c r="E102" s="9"/>
      <c r="F102" s="18"/>
      <c r="G102" s="19"/>
      <c r="H102" s="19"/>
      <c r="I102" s="19"/>
      <c r="J102" s="90"/>
    </row>
    <row r="103" spans="1:10" x14ac:dyDescent="0.25">
      <c r="A103" s="127">
        <v>295</v>
      </c>
      <c r="B103" s="8" t="str">
        <f>IFERROR(VLOOKUP(tblTabletsOralSolids[[#This Row],[Item No.]],tblListDrugsMeds[],2,FALSE),"ITEM NO. NOT FOUND")</f>
        <v>Domperidone 10mg tablet</v>
      </c>
      <c r="C103" s="22">
        <v>779.16666666666663</v>
      </c>
      <c r="D103" s="9"/>
      <c r="E103" s="9"/>
      <c r="F103" s="18"/>
      <c r="G103" s="19"/>
      <c r="H103" s="19"/>
      <c r="I103" s="19"/>
      <c r="J103" s="90"/>
    </row>
    <row r="104" spans="1:10" x14ac:dyDescent="0.25">
      <c r="A104" s="127">
        <v>296</v>
      </c>
      <c r="B104" s="8" t="str">
        <f>IFERROR(VLOOKUP(tblTabletsOralSolids[[#This Row],[Item No.]],tblListDrugsMeds[],2,FALSE),"ITEM NO. NOT FOUND")</f>
        <v xml:space="preserve">Doxycycline hyclate 100mg capsule </v>
      </c>
      <c r="C104" s="22">
        <v>630</v>
      </c>
      <c r="D104" s="9"/>
      <c r="E104" s="9"/>
      <c r="F104" s="18"/>
      <c r="G104" s="19"/>
      <c r="H104" s="19"/>
      <c r="I104" s="19"/>
      <c r="J104" s="90"/>
    </row>
    <row r="105" spans="1:10" x14ac:dyDescent="0.25">
      <c r="A105" s="127">
        <v>297</v>
      </c>
      <c r="B105" s="8" t="str">
        <f>IFERROR(VLOOKUP(tblTabletsOralSolids[[#This Row],[Item No.]],tblListDrugsMeds[],2,FALSE),"ITEM NO. NOT FOUND")</f>
        <v>Dydrogesterone 10mg tablet</v>
      </c>
      <c r="C105" s="22">
        <v>32.083333333333336</v>
      </c>
      <c r="D105" s="9"/>
      <c r="E105" s="9"/>
      <c r="F105" s="18"/>
      <c r="G105" s="19"/>
      <c r="H105" s="19"/>
      <c r="I105" s="19"/>
      <c r="J105" s="90"/>
    </row>
    <row r="106" spans="1:10" x14ac:dyDescent="0.25">
      <c r="A106" s="127">
        <v>298</v>
      </c>
      <c r="B106" s="8" t="str">
        <f>IFERROR(VLOOKUP(tblTabletsOralSolids[[#This Row],[Item No.]],tblListDrugsMeds[],2,FALSE),"ITEM NO. NOT FOUND")</f>
        <v>Enalapril maleate 20mg tablet</v>
      </c>
      <c r="C106" s="22">
        <v>216.33333333333334</v>
      </c>
      <c r="D106" s="9"/>
      <c r="E106" s="9"/>
      <c r="F106" s="18"/>
      <c r="G106" s="19"/>
      <c r="H106" s="19"/>
      <c r="I106" s="19"/>
      <c r="J106" s="90"/>
    </row>
    <row r="107" spans="1:10" x14ac:dyDescent="0.25">
      <c r="A107" s="127">
        <v>299</v>
      </c>
      <c r="B107" s="8" t="str">
        <f>IFERROR(VLOOKUP(tblTabletsOralSolids[[#This Row],[Item No.]],tblListDrugsMeds[],2,FALSE),"ITEM NO. NOT FOUND")</f>
        <v>Enalapril maleate 5mg tablet</v>
      </c>
      <c r="C107" s="22">
        <v>3145</v>
      </c>
      <c r="D107" s="9"/>
      <c r="E107" s="9"/>
      <c r="F107" s="18"/>
      <c r="G107" s="19"/>
      <c r="H107" s="19"/>
      <c r="I107" s="19"/>
      <c r="J107" s="90"/>
    </row>
    <row r="108" spans="1:10" ht="25.5" x14ac:dyDescent="0.25">
      <c r="A108" s="127">
        <v>300</v>
      </c>
      <c r="B108" s="8" t="str">
        <f>IFERROR(VLOOKUP(tblTabletsOralSolids[[#This Row],[Item No.]],tblListDrugsMeds[],2,FALSE),"ITEM NO. NOT FOUND")</f>
        <v>Entecavir 500 mcg tablet/ film-coated tablet</v>
      </c>
      <c r="C108" s="22">
        <v>5</v>
      </c>
      <c r="D108" s="9"/>
      <c r="E108" s="9"/>
      <c r="F108" s="18"/>
      <c r="G108" s="19"/>
      <c r="H108" s="19"/>
      <c r="I108" s="19"/>
      <c r="J108" s="90"/>
    </row>
    <row r="109" spans="1:10" x14ac:dyDescent="0.25">
      <c r="A109" s="127">
        <v>301</v>
      </c>
      <c r="B109" s="8" t="str">
        <f>IFERROR(VLOOKUP(tblTabletsOralSolids[[#This Row],[Item No.]],tblListDrugsMeds[],2,FALSE),"ITEM NO. NOT FOUND")</f>
        <v>Eperisone Hydrochloride 50mg tablet</v>
      </c>
      <c r="C109" s="22">
        <v>195.75</v>
      </c>
      <c r="D109" s="9"/>
      <c r="E109" s="9"/>
      <c r="F109" s="18"/>
      <c r="G109" s="19"/>
      <c r="H109" s="19"/>
      <c r="I109" s="19"/>
      <c r="J109" s="90"/>
    </row>
    <row r="110" spans="1:10" x14ac:dyDescent="0.25">
      <c r="A110" s="127">
        <v>302</v>
      </c>
      <c r="B110" s="8" t="str">
        <f>IFERROR(VLOOKUP(tblTabletsOralSolids[[#This Row],[Item No.]],tblListDrugsMeds[],2,FALSE),"ITEM NO. NOT FOUND")</f>
        <v xml:space="preserve">Erythromycin stearate 500 mg tablet </v>
      </c>
      <c r="C110" s="22">
        <v>85.833333333333329</v>
      </c>
      <c r="D110" s="9"/>
      <c r="E110" s="9"/>
      <c r="F110" s="18"/>
      <c r="G110" s="19"/>
      <c r="H110" s="19"/>
      <c r="I110" s="19"/>
      <c r="J110" s="90"/>
    </row>
    <row r="111" spans="1:10" x14ac:dyDescent="0.25">
      <c r="A111" s="127">
        <v>303</v>
      </c>
      <c r="B111" s="8" t="str">
        <f>IFERROR(VLOOKUP(tblTabletsOralSolids[[#This Row],[Item No.]],tblListDrugsMeds[],2,FALSE),"ITEM NO. NOT FOUND")</f>
        <v>Escitalopram oxalate 10 mg tablet</v>
      </c>
      <c r="C111" s="22">
        <v>1041.6666666666667</v>
      </c>
      <c r="D111" s="9"/>
      <c r="E111" s="9"/>
      <c r="F111" s="18"/>
      <c r="G111" s="19"/>
      <c r="H111" s="19"/>
      <c r="I111" s="19"/>
      <c r="J111" s="90"/>
    </row>
    <row r="112" spans="1:10" ht="25.5" x14ac:dyDescent="0.25">
      <c r="A112" s="127">
        <v>304</v>
      </c>
      <c r="B112" s="8" t="str">
        <f>IFERROR(VLOOKUP(tblTabletsOralSolids[[#This Row],[Item No.]],tblListDrugsMeds[],2,FALSE),"ITEM NO. NOT FOUND")</f>
        <v>Ethambutol hydrochloride 400 mg tablet</v>
      </c>
      <c r="C112" s="22">
        <v>100.83333333333333</v>
      </c>
      <c r="D112" s="9"/>
      <c r="E112" s="9"/>
      <c r="F112" s="18"/>
      <c r="G112" s="19"/>
      <c r="H112" s="19"/>
      <c r="I112" s="19"/>
      <c r="J112" s="90"/>
    </row>
    <row r="113" spans="1:10" x14ac:dyDescent="0.25">
      <c r="A113" s="127">
        <v>305</v>
      </c>
      <c r="B113" s="8" t="str">
        <f>IFERROR(VLOOKUP(tblTabletsOralSolids[[#This Row],[Item No.]],tblListDrugsMeds[],2,FALSE),"ITEM NO. NOT FOUND")</f>
        <v>Famotidine 20mg tablet</v>
      </c>
      <c r="C113" s="22">
        <v>61.416666666666664</v>
      </c>
      <c r="D113" s="9"/>
      <c r="E113" s="9"/>
      <c r="F113" s="18"/>
      <c r="G113" s="19"/>
      <c r="H113" s="19"/>
      <c r="I113" s="19"/>
      <c r="J113" s="90"/>
    </row>
    <row r="114" spans="1:10" x14ac:dyDescent="0.25">
      <c r="A114" s="127">
        <v>306</v>
      </c>
      <c r="B114" s="8" t="str">
        <f>IFERROR(VLOOKUP(tblTabletsOralSolids[[#This Row],[Item No.]],tblListDrugsMeds[],2,FALSE),"ITEM NO. NOT FOUND")</f>
        <v>Felodipine 5mg MR tablet</v>
      </c>
      <c r="C114" s="22">
        <v>46.666666666666664</v>
      </c>
      <c r="D114" s="9"/>
      <c r="E114" s="9"/>
      <c r="F114" s="18"/>
      <c r="G114" s="19"/>
      <c r="H114" s="19"/>
      <c r="I114" s="19"/>
      <c r="J114" s="90"/>
    </row>
    <row r="115" spans="1:10" x14ac:dyDescent="0.25">
      <c r="A115" s="127">
        <v>307</v>
      </c>
      <c r="B115" s="8" t="str">
        <f>IFERROR(VLOOKUP(tblTabletsOralSolids[[#This Row],[Item No.]],tblListDrugsMeds[],2,FALSE),"ITEM NO. NOT FOUND")</f>
        <v>Felodipine 10mg MR tablet</v>
      </c>
      <c r="C115" s="22">
        <v>25</v>
      </c>
      <c r="D115" s="9"/>
      <c r="E115" s="9"/>
      <c r="F115" s="18"/>
      <c r="G115" s="19"/>
      <c r="H115" s="19"/>
      <c r="I115" s="19"/>
      <c r="J115" s="90"/>
    </row>
    <row r="116" spans="1:10" x14ac:dyDescent="0.25">
      <c r="A116" s="127">
        <v>308</v>
      </c>
      <c r="B116" s="8" t="str">
        <f>IFERROR(VLOOKUP(tblTabletsOralSolids[[#This Row],[Item No.]],tblListDrugsMeds[],2,FALSE),"ITEM NO. NOT FOUND")</f>
        <v>Fenofibrate 160 mg tablet</v>
      </c>
      <c r="C116" s="22">
        <v>24.166666666666668</v>
      </c>
      <c r="D116" s="9"/>
      <c r="E116" s="9"/>
      <c r="F116" s="18"/>
      <c r="G116" s="19"/>
      <c r="H116" s="19"/>
      <c r="I116" s="19"/>
      <c r="J116" s="90"/>
    </row>
    <row r="117" spans="1:10" x14ac:dyDescent="0.25">
      <c r="A117" s="127">
        <v>309</v>
      </c>
      <c r="B117" s="8" t="str">
        <f>IFERROR(VLOOKUP(tblTabletsOralSolids[[#This Row],[Item No.]],tblListDrugsMeds[],2,FALSE),"ITEM NO. NOT FOUND")</f>
        <v>Fenofibrate 200mg capsule</v>
      </c>
      <c r="C117" s="22">
        <v>40</v>
      </c>
      <c r="D117" s="9"/>
      <c r="E117" s="9"/>
      <c r="F117" s="18"/>
      <c r="G117" s="19"/>
      <c r="H117" s="19"/>
      <c r="I117" s="19"/>
      <c r="J117" s="90"/>
    </row>
    <row r="118" spans="1:10" ht="38.25" x14ac:dyDescent="0.25">
      <c r="A118" s="127">
        <v>310</v>
      </c>
      <c r="B118" s="8" t="str">
        <f>IFERROR(VLOOKUP(tblTabletsOralSolids[[#This Row],[Item No.]],tblListDrugsMeds[],2,FALSE),"ITEM NO. NOT FOUND")</f>
        <v>Ferrous/folic acid 60 mg elemental iron/400 mcg per tablet/capsule/film coated tablet</v>
      </c>
      <c r="C118" s="22">
        <v>2594.75</v>
      </c>
      <c r="D118" s="9"/>
      <c r="E118" s="9"/>
      <c r="F118" s="18"/>
      <c r="G118" s="19"/>
      <c r="H118" s="19"/>
      <c r="I118" s="19"/>
      <c r="J118" s="90"/>
    </row>
    <row r="119" spans="1:10" x14ac:dyDescent="0.25">
      <c r="A119" s="127">
        <v>311</v>
      </c>
      <c r="B119" s="8" t="str">
        <f>IFERROR(VLOOKUP(tblTabletsOralSolids[[#This Row],[Item No.]],tblListDrugsMeds[],2,FALSE),"ITEM NO. NOT FOUND")</f>
        <v>Finasteride 5mg tablet</v>
      </c>
      <c r="C119" s="22">
        <v>130.33333333333334</v>
      </c>
      <c r="D119" s="9"/>
      <c r="E119" s="9"/>
      <c r="F119" s="18"/>
      <c r="G119" s="19"/>
      <c r="H119" s="19"/>
      <c r="I119" s="19"/>
      <c r="J119" s="90"/>
    </row>
    <row r="120" spans="1:10" x14ac:dyDescent="0.25">
      <c r="A120" s="127">
        <v>312</v>
      </c>
      <c r="B120" s="8" t="str">
        <f>IFERROR(VLOOKUP(tblTabletsOralSolids[[#This Row],[Item No.]],tblListDrugsMeds[],2,FALSE),"ITEM NO. NOT FOUND")</f>
        <v>Fluconazole 150mg capsule</v>
      </c>
      <c r="C120" s="22">
        <v>403.33333333333331</v>
      </c>
      <c r="D120" s="9"/>
      <c r="E120" s="9"/>
      <c r="F120" s="18"/>
      <c r="G120" s="19"/>
      <c r="H120" s="19"/>
      <c r="I120" s="19"/>
      <c r="J120" s="90"/>
    </row>
    <row r="121" spans="1:10" x14ac:dyDescent="0.25">
      <c r="A121" s="127">
        <v>313</v>
      </c>
      <c r="B121" s="8" t="str">
        <f>IFERROR(VLOOKUP(tblTabletsOralSolids[[#This Row],[Item No.]],tblListDrugsMeds[],2,FALSE),"ITEM NO. NOT FOUND")</f>
        <v>Fluconazole 200mg capsule</v>
      </c>
      <c r="C121" s="22">
        <v>348.33333333333331</v>
      </c>
      <c r="D121" s="9"/>
      <c r="E121" s="9"/>
      <c r="F121" s="18"/>
      <c r="G121" s="19"/>
      <c r="H121" s="19"/>
      <c r="I121" s="19"/>
      <c r="J121" s="90"/>
    </row>
    <row r="122" spans="1:10" x14ac:dyDescent="0.25">
      <c r="A122" s="127">
        <v>314</v>
      </c>
      <c r="B122" s="8" t="str">
        <f>IFERROR(VLOOKUP(tblTabletsOralSolids[[#This Row],[Item No.]],tblListDrugsMeds[],2,FALSE),"ITEM NO. NOT FOUND")</f>
        <v>Fluconazole 50mg capsule</v>
      </c>
      <c r="C122" s="22">
        <v>516.66666666666663</v>
      </c>
      <c r="D122" s="9"/>
      <c r="E122" s="9"/>
      <c r="F122" s="18"/>
      <c r="G122" s="19"/>
      <c r="H122" s="19"/>
      <c r="I122" s="19"/>
      <c r="J122" s="90"/>
    </row>
    <row r="123" spans="1:10" x14ac:dyDescent="0.25">
      <c r="A123" s="127">
        <v>315</v>
      </c>
      <c r="B123" s="8" t="str">
        <f>IFERROR(VLOOKUP(tblTabletsOralSolids[[#This Row],[Item No.]],tblListDrugsMeds[],2,FALSE),"ITEM NO. NOT FOUND")</f>
        <v>Flutamide 250mg tablet</v>
      </c>
      <c r="C123" s="22">
        <v>8.3333333333333339</v>
      </c>
      <c r="D123" s="9"/>
      <c r="E123" s="9"/>
      <c r="F123" s="18"/>
      <c r="G123" s="19"/>
      <c r="H123" s="19"/>
      <c r="I123" s="19"/>
      <c r="J123" s="90"/>
    </row>
    <row r="124" spans="1:10" ht="25.5" x14ac:dyDescent="0.25">
      <c r="A124" s="127">
        <v>316</v>
      </c>
      <c r="B124" s="8" t="str">
        <f>IFERROR(VLOOKUP(tblTabletsOralSolids[[#This Row],[Item No.]],tblListDrugsMeds[],2,FALSE),"ITEM NO. NOT FOUND")</f>
        <v>Fluoxetine 20mg dispersible tablet/capsule</v>
      </c>
      <c r="C124" s="22">
        <v>10.833333333333334</v>
      </c>
      <c r="D124" s="9"/>
      <c r="E124" s="9"/>
      <c r="F124" s="18"/>
      <c r="G124" s="19"/>
      <c r="H124" s="19"/>
      <c r="I124" s="19"/>
      <c r="J124" s="90"/>
    </row>
    <row r="125" spans="1:10" x14ac:dyDescent="0.25">
      <c r="A125" s="127">
        <v>317</v>
      </c>
      <c r="B125" s="8" t="str">
        <f>IFERROR(VLOOKUP(tblTabletsOralSolids[[#This Row],[Item No.]],tblListDrugsMeds[],2,FALSE),"ITEM NO. NOT FOUND")</f>
        <v>Folic acid 5mg tablet/capsule</v>
      </c>
      <c r="C125" s="22">
        <v>3242.5</v>
      </c>
      <c r="D125" s="9"/>
      <c r="E125" s="9"/>
      <c r="F125" s="18"/>
      <c r="G125" s="19"/>
      <c r="H125" s="19"/>
      <c r="I125" s="19"/>
      <c r="J125" s="90"/>
    </row>
    <row r="126" spans="1:10" x14ac:dyDescent="0.25">
      <c r="A126" s="127">
        <v>318</v>
      </c>
      <c r="B126" s="8" t="str">
        <f>IFERROR(VLOOKUP(tblTabletsOralSolids[[#This Row],[Item No.]],tblListDrugsMeds[],2,FALSE),"ITEM NO. NOT FOUND")</f>
        <v>Furosemide 20mg tablet</v>
      </c>
      <c r="C126" s="22">
        <v>400</v>
      </c>
      <c r="D126" s="9"/>
      <c r="E126" s="9"/>
      <c r="F126" s="18"/>
      <c r="G126" s="19"/>
      <c r="H126" s="19"/>
      <c r="I126" s="19"/>
      <c r="J126" s="90"/>
    </row>
    <row r="127" spans="1:10" x14ac:dyDescent="0.25">
      <c r="A127" s="127">
        <v>319</v>
      </c>
      <c r="B127" s="8" t="str">
        <f>IFERROR(VLOOKUP(tblTabletsOralSolids[[#This Row],[Item No.]],tblListDrugsMeds[],2,FALSE),"ITEM NO. NOT FOUND")</f>
        <v>Furosemide 40mg tablet</v>
      </c>
      <c r="C127" s="22">
        <v>408.33333333333331</v>
      </c>
      <c r="D127" s="9"/>
      <c r="E127" s="9"/>
      <c r="F127" s="18"/>
      <c r="G127" s="19"/>
      <c r="H127" s="19"/>
      <c r="I127" s="19"/>
      <c r="J127" s="90"/>
    </row>
    <row r="128" spans="1:10" x14ac:dyDescent="0.25">
      <c r="A128" s="127">
        <v>320</v>
      </c>
      <c r="B128" s="8" t="str">
        <f>IFERROR(VLOOKUP(tblTabletsOralSolids[[#This Row],[Item No.]],tblListDrugsMeds[],2,FALSE),"ITEM NO. NOT FOUND")</f>
        <v>Gabapentin 100mg capsule</v>
      </c>
      <c r="C128" s="22">
        <v>290</v>
      </c>
      <c r="D128" s="9"/>
      <c r="E128" s="9"/>
      <c r="F128" s="18"/>
      <c r="G128" s="19"/>
      <c r="H128" s="19"/>
      <c r="I128" s="19"/>
      <c r="J128" s="90"/>
    </row>
    <row r="129" spans="1:10" x14ac:dyDescent="0.25">
      <c r="A129" s="127">
        <v>321</v>
      </c>
      <c r="B129" s="8" t="str">
        <f>IFERROR(VLOOKUP(tblTabletsOralSolids[[#This Row],[Item No.]],tblListDrugsMeds[],2,FALSE),"ITEM NO. NOT FOUND")</f>
        <v>Gabapentin 300mg capsule</v>
      </c>
      <c r="C129" s="22">
        <v>455.91666666666669</v>
      </c>
      <c r="D129" s="9"/>
      <c r="E129" s="9"/>
      <c r="F129" s="18"/>
      <c r="G129" s="19"/>
      <c r="H129" s="19"/>
      <c r="I129" s="19"/>
      <c r="J129" s="90"/>
    </row>
    <row r="130" spans="1:10" x14ac:dyDescent="0.25">
      <c r="A130" s="127">
        <v>322</v>
      </c>
      <c r="B130" s="8" t="str">
        <f>IFERROR(VLOOKUP(tblTabletsOralSolids[[#This Row],[Item No.]],tblListDrugsMeds[],2,FALSE),"ITEM NO. NOT FOUND")</f>
        <v>Gliclazide 30mg MR tablet</v>
      </c>
      <c r="C130" s="22">
        <v>144.58333333333334</v>
      </c>
      <c r="D130" s="9"/>
      <c r="E130" s="9"/>
      <c r="F130" s="18"/>
      <c r="G130" s="19"/>
      <c r="H130" s="19"/>
      <c r="I130" s="19"/>
      <c r="J130" s="90"/>
    </row>
    <row r="131" spans="1:10" x14ac:dyDescent="0.25">
      <c r="A131" s="127">
        <v>323</v>
      </c>
      <c r="B131" s="8" t="str">
        <f>IFERROR(VLOOKUP(tblTabletsOralSolids[[#This Row],[Item No.]],tblListDrugsMeds[],2,FALSE),"ITEM NO. NOT FOUND")</f>
        <v>Gliclazide 60 mg MR tablet</v>
      </c>
      <c r="C131" s="22">
        <v>253.58333333333334</v>
      </c>
      <c r="D131" s="9"/>
      <c r="E131" s="9"/>
      <c r="F131" s="18"/>
      <c r="G131" s="19"/>
      <c r="H131" s="19"/>
      <c r="I131" s="19"/>
      <c r="J131" s="90"/>
    </row>
    <row r="132" spans="1:10" x14ac:dyDescent="0.25">
      <c r="A132" s="127">
        <v>324</v>
      </c>
      <c r="B132" s="8" t="str">
        <f>IFERROR(VLOOKUP(tblTabletsOralSolids[[#This Row],[Item No.]],tblListDrugsMeds[],2,FALSE),"ITEM NO. NOT FOUND")</f>
        <v>Gliclazide 80 mg tablet</v>
      </c>
      <c r="C132" s="22">
        <v>166.41666666666666</v>
      </c>
      <c r="D132" s="9"/>
      <c r="E132" s="9"/>
      <c r="F132" s="18"/>
      <c r="G132" s="19"/>
      <c r="H132" s="19"/>
      <c r="I132" s="19"/>
      <c r="J132" s="90"/>
    </row>
    <row r="133" spans="1:10" x14ac:dyDescent="0.25">
      <c r="A133" s="127">
        <v>325</v>
      </c>
      <c r="B133" s="8" t="str">
        <f>IFERROR(VLOOKUP(tblTabletsOralSolids[[#This Row],[Item No.]],tblListDrugsMeds[],2,FALSE),"ITEM NO. NOT FOUND")</f>
        <v>Haloperidol 5 mg tablet</v>
      </c>
      <c r="C133" s="22">
        <v>69.583333333333329</v>
      </c>
      <c r="D133" s="9"/>
      <c r="E133" s="9"/>
      <c r="F133" s="18"/>
      <c r="G133" s="19"/>
      <c r="H133" s="19"/>
      <c r="I133" s="19"/>
      <c r="J133" s="90"/>
    </row>
    <row r="134" spans="1:10" x14ac:dyDescent="0.25">
      <c r="A134" s="127">
        <v>326</v>
      </c>
      <c r="B134" s="8" t="str">
        <f>IFERROR(VLOOKUP(tblTabletsOralSolids[[#This Row],[Item No.]],tblListDrugsMeds[],2,FALSE),"ITEM NO. NOT FOUND")</f>
        <v>Hydrochlorothiazide 25mg tablet</v>
      </c>
      <c r="C134" s="22">
        <v>67.5</v>
      </c>
      <c r="D134" s="9"/>
      <c r="E134" s="9"/>
      <c r="F134" s="18"/>
      <c r="G134" s="19"/>
      <c r="H134" s="19"/>
      <c r="I134" s="19"/>
      <c r="J134" s="90"/>
    </row>
    <row r="135" spans="1:10" ht="25.5" x14ac:dyDescent="0.25">
      <c r="A135" s="127">
        <v>327</v>
      </c>
      <c r="B135" s="8" t="str">
        <f>IFERROR(VLOOKUP(tblTabletsOralSolids[[#This Row],[Item No.]],tblListDrugsMeds[],2,FALSE),"ITEM NO. NOT FOUND")</f>
        <v xml:space="preserve">Hydroxychloroquine sulfate 200mg tablet  </v>
      </c>
      <c r="C135" s="22">
        <v>84.166666666666671</v>
      </c>
      <c r="D135" s="9"/>
      <c r="E135" s="9"/>
      <c r="F135" s="18"/>
      <c r="G135" s="19"/>
      <c r="H135" s="19"/>
      <c r="I135" s="19"/>
      <c r="J135" s="90"/>
    </row>
    <row r="136" spans="1:10" x14ac:dyDescent="0.25">
      <c r="A136" s="127">
        <v>328</v>
      </c>
      <c r="B136" s="8" t="str">
        <f>IFERROR(VLOOKUP(tblTabletsOralSolids[[#This Row],[Item No.]],tblListDrugsMeds[],2,FALSE),"ITEM NO. NOT FOUND")</f>
        <v>Hydroxyurea 500mg capsule</v>
      </c>
      <c r="C136" s="22">
        <v>563.33333333333337</v>
      </c>
      <c r="D136" s="9"/>
      <c r="E136" s="9"/>
      <c r="F136" s="18"/>
      <c r="G136" s="19"/>
      <c r="H136" s="19"/>
      <c r="I136" s="19"/>
      <c r="J136" s="90"/>
    </row>
    <row r="137" spans="1:10" ht="25.5" x14ac:dyDescent="0.25">
      <c r="A137" s="127">
        <v>329</v>
      </c>
      <c r="B137" s="8" t="str">
        <f>IFERROR(VLOOKUP(tblTabletsOralSolids[[#This Row],[Item No.]],tblListDrugsMeds[],2,FALSE),"ITEM NO. NOT FOUND")</f>
        <v>Hydroxyzine dihydrochloride 25 mg tablet</v>
      </c>
      <c r="C137" s="22">
        <v>8.3333333333333339</v>
      </c>
      <c r="D137" s="9"/>
      <c r="E137" s="9"/>
      <c r="F137" s="18"/>
      <c r="G137" s="19"/>
      <c r="H137" s="19"/>
      <c r="I137" s="19"/>
      <c r="J137" s="90"/>
    </row>
    <row r="138" spans="1:10" ht="25.5" x14ac:dyDescent="0.25">
      <c r="A138" s="127">
        <v>330</v>
      </c>
      <c r="B138" s="8" t="str">
        <f>IFERROR(VLOOKUP(tblTabletsOralSolids[[#This Row],[Item No.]],tblListDrugsMeds[],2,FALSE),"ITEM NO. NOT FOUND")</f>
        <v>Hyoscine N-butyl bromide 10mg tablet</v>
      </c>
      <c r="C138" s="22">
        <v>331.16666666666669</v>
      </c>
      <c r="D138" s="9"/>
      <c r="E138" s="9"/>
      <c r="F138" s="18"/>
      <c r="G138" s="19"/>
      <c r="H138" s="19"/>
      <c r="I138" s="19"/>
      <c r="J138" s="90"/>
    </row>
    <row r="139" spans="1:10" x14ac:dyDescent="0.25">
      <c r="A139" s="127">
        <v>331</v>
      </c>
      <c r="B139" s="8" t="str">
        <f>IFERROR(VLOOKUP(tblTabletsOralSolids[[#This Row],[Item No.]],tblListDrugsMeds[],2,FALSE),"ITEM NO. NOT FOUND")</f>
        <v>Ibuprofen  200 mg tablet</v>
      </c>
      <c r="C139" s="22">
        <v>112.5</v>
      </c>
      <c r="D139" s="9"/>
      <c r="E139" s="9"/>
      <c r="F139" s="18"/>
      <c r="G139" s="19"/>
      <c r="H139" s="19"/>
      <c r="I139" s="19"/>
      <c r="J139" s="90"/>
    </row>
    <row r="140" spans="1:10" x14ac:dyDescent="0.25">
      <c r="A140" s="127">
        <v>332</v>
      </c>
      <c r="B140" s="8" t="str">
        <f>IFERROR(VLOOKUP(tblTabletsOralSolids[[#This Row],[Item No.]],tblListDrugsMeds[],2,FALSE),"ITEM NO. NOT FOUND")</f>
        <v>Imatinib mesilate 100mg tablet</v>
      </c>
      <c r="C140" s="22">
        <v>602.5</v>
      </c>
      <c r="D140" s="9"/>
      <c r="E140" s="9"/>
      <c r="F140" s="18"/>
      <c r="G140" s="19"/>
      <c r="H140" s="19"/>
      <c r="I140" s="19"/>
      <c r="J140" s="90"/>
    </row>
    <row r="141" spans="1:10" x14ac:dyDescent="0.25">
      <c r="A141" s="127">
        <v>333</v>
      </c>
      <c r="B141" s="8" t="str">
        <f>IFERROR(VLOOKUP(tblTabletsOralSolids[[#This Row],[Item No.]],tblListDrugsMeds[],2,FALSE),"ITEM NO. NOT FOUND")</f>
        <v>Irbesartan 150mg tablet</v>
      </c>
      <c r="C141" s="22">
        <v>191.66666666666666</v>
      </c>
      <c r="D141" s="9"/>
      <c r="E141" s="9"/>
      <c r="F141" s="18"/>
      <c r="G141" s="19"/>
      <c r="H141" s="19"/>
      <c r="I141" s="19"/>
      <c r="J141" s="90"/>
    </row>
    <row r="142" spans="1:10" ht="38.25" x14ac:dyDescent="0.25">
      <c r="A142" s="127">
        <v>334</v>
      </c>
      <c r="B142" s="8" t="str">
        <f>IFERROR(VLOOKUP(tblTabletsOralSolids[[#This Row],[Item No.]],tblListDrugsMeds[],2,FALSE),"ITEM NO. NOT FOUND")</f>
        <v>Irbesartan + Hydrochlorothiazide 150 mg irbesartan + 12.5 mg hydrochlorothiazide tablet</v>
      </c>
      <c r="C142" s="22">
        <v>8.3333333333333339</v>
      </c>
      <c r="D142" s="9"/>
      <c r="E142" s="9"/>
      <c r="F142" s="18"/>
      <c r="G142" s="19"/>
      <c r="H142" s="19"/>
      <c r="I142" s="19"/>
      <c r="J142" s="90"/>
    </row>
    <row r="143" spans="1:10" x14ac:dyDescent="0.25">
      <c r="A143" s="127">
        <v>335</v>
      </c>
      <c r="B143" s="8" t="str">
        <f>IFERROR(VLOOKUP(tblTabletsOralSolids[[#This Row],[Item No.]],tblListDrugsMeds[],2,FALSE),"ITEM NO. NOT FOUND")</f>
        <v>Isoniazid 300 mg tablet</v>
      </c>
      <c r="C143" s="22">
        <v>25.833333333333332</v>
      </c>
      <c r="D143" s="9"/>
      <c r="E143" s="9"/>
      <c r="F143" s="18"/>
      <c r="G143" s="19"/>
      <c r="H143" s="19"/>
      <c r="I143" s="19"/>
      <c r="J143" s="90"/>
    </row>
    <row r="144" spans="1:10" ht="38.25" x14ac:dyDescent="0.25">
      <c r="A144" s="127">
        <v>336</v>
      </c>
      <c r="B144" s="8" t="str">
        <f>IFERROR(VLOOKUP(tblTabletsOralSolids[[#This Row],[Item No.]],tblListDrugsMeds[],2,FALSE),"ITEM NO. NOT FOUND")</f>
        <v>Isoniazid/Rifampicin/Pyrazinamide/Ethambutol 75mg/150mg/400mg/275mg tablet</v>
      </c>
      <c r="C144" s="22">
        <v>1680</v>
      </c>
      <c r="D144" s="9"/>
      <c r="E144" s="9"/>
      <c r="F144" s="18"/>
      <c r="G144" s="19"/>
      <c r="H144" s="19"/>
      <c r="I144" s="19"/>
      <c r="J144" s="90"/>
    </row>
    <row r="145" spans="1:10" ht="25.5" x14ac:dyDescent="0.25">
      <c r="A145" s="127">
        <v>337</v>
      </c>
      <c r="B145" s="8" t="str">
        <f>IFERROR(VLOOKUP(tblTabletsOralSolids[[#This Row],[Item No.]],tblListDrugsMeds[],2,FALSE),"ITEM NO. NOT FOUND")</f>
        <v>Isoniazid + Rifampicin 75 mg + 150 mg tablet</v>
      </c>
      <c r="C145" s="22">
        <v>875</v>
      </c>
      <c r="D145" s="9"/>
      <c r="E145" s="9"/>
      <c r="F145" s="18"/>
      <c r="G145" s="19"/>
      <c r="H145" s="19"/>
      <c r="I145" s="19"/>
      <c r="J145" s="90"/>
    </row>
    <row r="146" spans="1:10" ht="25.5" x14ac:dyDescent="0.25">
      <c r="A146" s="127">
        <v>338</v>
      </c>
      <c r="B146" s="8" t="str">
        <f>IFERROR(VLOOKUP(tblTabletsOralSolids[[#This Row],[Item No.]],tblListDrugsMeds[],2,FALSE),"ITEM NO. NOT FOUND")</f>
        <v>Isoniazid + Rifampicin + Ethambutol 75 mg + 150 mg + 275 mg tablet</v>
      </c>
      <c r="C146" s="22">
        <v>1293.3333333333333</v>
      </c>
      <c r="D146" s="9"/>
      <c r="E146" s="9"/>
      <c r="F146" s="18"/>
      <c r="G146" s="19"/>
      <c r="H146" s="19"/>
      <c r="I146" s="19"/>
      <c r="J146" s="90"/>
    </row>
    <row r="147" spans="1:10" x14ac:dyDescent="0.25">
      <c r="A147" s="127">
        <v>339</v>
      </c>
      <c r="B147" s="8" t="str">
        <f>IFERROR(VLOOKUP(tblTabletsOralSolids[[#This Row],[Item No.]],tblListDrugsMeds[],2,FALSE),"ITEM NO. NOT FOUND")</f>
        <v>Isosorbide dinitrate 10mg tablet</v>
      </c>
      <c r="C147" s="22">
        <v>85.833333333333329</v>
      </c>
      <c r="D147" s="9"/>
      <c r="E147" s="9"/>
      <c r="F147" s="18"/>
      <c r="G147" s="19"/>
      <c r="H147" s="19"/>
      <c r="I147" s="19"/>
      <c r="J147" s="90"/>
    </row>
    <row r="148" spans="1:10" ht="25.5" x14ac:dyDescent="0.25">
      <c r="A148" s="127">
        <v>340</v>
      </c>
      <c r="B148" s="8" t="str">
        <f>IFERROR(VLOOKUP(tblTabletsOralSolids[[#This Row],[Item No.]],tblListDrugsMeds[],2,FALSE),"ITEM NO. NOT FOUND")</f>
        <v>Isosorbide dinitrate 5mg sublingual tablet</v>
      </c>
      <c r="C148" s="22">
        <v>186.66666666666666</v>
      </c>
      <c r="D148" s="9"/>
      <c r="E148" s="9"/>
      <c r="F148" s="18"/>
      <c r="G148" s="19"/>
      <c r="H148" s="19"/>
      <c r="I148" s="19"/>
      <c r="J148" s="90"/>
    </row>
    <row r="149" spans="1:10" ht="25.5" x14ac:dyDescent="0.25">
      <c r="A149" s="127">
        <v>341</v>
      </c>
      <c r="B149" s="8" t="str">
        <f>IFERROR(VLOOKUP(tblTabletsOralSolids[[#This Row],[Item No.]],tblListDrugsMeds[],2,FALSE),"ITEM NO. NOT FOUND")</f>
        <v>Isosorbide-5-mononitrate 30mg MR tablet/capsule</v>
      </c>
      <c r="C149" s="22">
        <v>404.75</v>
      </c>
      <c r="D149" s="9"/>
      <c r="E149" s="9"/>
      <c r="F149" s="18"/>
      <c r="G149" s="19"/>
      <c r="H149" s="19"/>
      <c r="I149" s="19"/>
      <c r="J149" s="90"/>
    </row>
    <row r="150" spans="1:10" ht="25.5" x14ac:dyDescent="0.25">
      <c r="A150" s="127">
        <v>342</v>
      </c>
      <c r="B150" s="8" t="str">
        <f>IFERROR(VLOOKUP(tblTabletsOralSolids[[#This Row],[Item No.]],tblListDrugsMeds[],2,FALSE),"ITEM NO. NOT FOUND")</f>
        <v>Isosorbide-5-mononitrate 60mg MR tablet/capsule</v>
      </c>
      <c r="C150" s="22">
        <v>329.16666666666669</v>
      </c>
      <c r="D150" s="9"/>
      <c r="E150" s="9"/>
      <c r="F150" s="18"/>
      <c r="G150" s="19"/>
      <c r="H150" s="19"/>
      <c r="I150" s="19"/>
      <c r="J150" s="90"/>
    </row>
    <row r="151" spans="1:10" x14ac:dyDescent="0.25">
      <c r="A151" s="127">
        <v>343</v>
      </c>
      <c r="B151" s="8" t="str">
        <f>IFERROR(VLOOKUP(tblTabletsOralSolids[[#This Row],[Item No.]],tblListDrugsMeds[],2,FALSE),"ITEM NO. NOT FOUND")</f>
        <v>Isoxsuprine hydrochloride 10mg tablet</v>
      </c>
      <c r="C151" s="22">
        <v>60.833333333333336</v>
      </c>
      <c r="D151" s="9"/>
      <c r="E151" s="9"/>
      <c r="F151" s="18"/>
      <c r="G151" s="19"/>
      <c r="H151" s="19"/>
      <c r="I151" s="19"/>
      <c r="J151" s="90"/>
    </row>
    <row r="152" spans="1:10" x14ac:dyDescent="0.25">
      <c r="A152" s="127">
        <v>344</v>
      </c>
      <c r="B152" s="8" t="str">
        <f>IFERROR(VLOOKUP(tblTabletsOralSolids[[#This Row],[Item No.]],tblListDrugsMeds[],2,FALSE),"ITEM NO. NOT FOUND")</f>
        <v>Itraconazole 100mg capsule</v>
      </c>
      <c r="C152" s="22">
        <v>25</v>
      </c>
      <c r="D152" s="9"/>
      <c r="E152" s="9"/>
      <c r="F152" s="18"/>
      <c r="G152" s="19"/>
      <c r="H152" s="19"/>
      <c r="I152" s="19"/>
      <c r="J152" s="90"/>
    </row>
    <row r="153" spans="1:10" x14ac:dyDescent="0.25">
      <c r="A153" s="127">
        <v>345</v>
      </c>
      <c r="B153" s="8" t="str">
        <f>IFERROR(VLOOKUP(tblTabletsOralSolids[[#This Row],[Item No.]],tblListDrugsMeds[],2,FALSE),"ITEM NO. NOT FOUND")</f>
        <v>Lagundi 600mg tablet</v>
      </c>
      <c r="C153" s="22">
        <v>35.083333333333336</v>
      </c>
      <c r="D153" s="9"/>
      <c r="E153" s="9"/>
      <c r="F153" s="18"/>
      <c r="G153" s="19"/>
      <c r="H153" s="19"/>
      <c r="I153" s="19"/>
      <c r="J153" s="90"/>
    </row>
    <row r="154" spans="1:10" x14ac:dyDescent="0.25">
      <c r="A154" s="127">
        <v>346</v>
      </c>
      <c r="B154" s="8" t="str">
        <f>IFERROR(VLOOKUP(tblTabletsOralSolids[[#This Row],[Item No.]],tblListDrugsMeds[],2,FALSE),"ITEM NO. NOT FOUND")</f>
        <v>Lamotrigine 100mg tablet</v>
      </c>
      <c r="C154" s="22">
        <v>20.833333333333332</v>
      </c>
      <c r="D154" s="9"/>
      <c r="E154" s="9"/>
      <c r="F154" s="18"/>
      <c r="G154" s="19"/>
      <c r="H154" s="19"/>
      <c r="I154" s="19"/>
      <c r="J154" s="90"/>
    </row>
    <row r="155" spans="1:10" x14ac:dyDescent="0.25">
      <c r="A155" s="127">
        <v>347</v>
      </c>
      <c r="B155" s="8" t="str">
        <f>IFERROR(VLOOKUP(tblTabletsOralSolids[[#This Row],[Item No.]],tblListDrugsMeds[],2,FALSE),"ITEM NO. NOT FOUND")</f>
        <v>Lamotrigine 50mg tablet</v>
      </c>
      <c r="C155" s="22">
        <v>55.916666666666664</v>
      </c>
      <c r="D155" s="9"/>
      <c r="E155" s="9"/>
      <c r="F155" s="18"/>
      <c r="G155" s="19"/>
      <c r="H155" s="19"/>
      <c r="I155" s="19"/>
      <c r="J155" s="90"/>
    </row>
    <row r="156" spans="1:10" x14ac:dyDescent="0.25">
      <c r="A156" s="127">
        <v>348</v>
      </c>
      <c r="B156" s="8" t="str">
        <f>IFERROR(VLOOKUP(tblTabletsOralSolids[[#This Row],[Item No.]],tblListDrugsMeds[],2,FALSE),"ITEM NO. NOT FOUND")</f>
        <v>Lansoprazole 15mg capsule</v>
      </c>
      <c r="C156" s="22">
        <v>8.3333333333333339</v>
      </c>
      <c r="D156" s="9"/>
      <c r="E156" s="9"/>
      <c r="F156" s="18"/>
      <c r="G156" s="19"/>
      <c r="H156" s="19"/>
      <c r="I156" s="19"/>
      <c r="J156" s="90"/>
    </row>
    <row r="157" spans="1:10" x14ac:dyDescent="0.25">
      <c r="A157" s="127">
        <v>349</v>
      </c>
      <c r="B157" s="8" t="str">
        <f>IFERROR(VLOOKUP(tblTabletsOralSolids[[#This Row],[Item No.]],tblListDrugsMeds[],2,FALSE),"ITEM NO. NOT FOUND")</f>
        <v>Lansoprazole 30 mg capsule</v>
      </c>
      <c r="C157" s="22">
        <v>44.166666666666664</v>
      </c>
      <c r="D157" s="9"/>
      <c r="E157" s="9"/>
      <c r="F157" s="18"/>
      <c r="G157" s="19"/>
      <c r="H157" s="19"/>
      <c r="I157" s="19"/>
      <c r="J157" s="90"/>
    </row>
    <row r="158" spans="1:10" ht="25.5" x14ac:dyDescent="0.25">
      <c r="A158" s="127">
        <v>350</v>
      </c>
      <c r="B158" s="8" t="str">
        <f>IFERROR(VLOOKUP(tblTabletsOralSolids[[#This Row],[Item No.]],tblListDrugsMeds[],2,FALSE),"ITEM NO. NOT FOUND")</f>
        <v>Letrozole 2.5mg tablet/film-coated tablet</v>
      </c>
      <c r="C158" s="22">
        <v>7760.083333333333</v>
      </c>
      <c r="D158" s="9"/>
      <c r="E158" s="9"/>
      <c r="F158" s="18"/>
      <c r="G158" s="19"/>
      <c r="H158" s="19"/>
      <c r="I158" s="19"/>
      <c r="J158" s="90"/>
    </row>
    <row r="159" spans="1:10" ht="25.5" x14ac:dyDescent="0.25">
      <c r="A159" s="127">
        <v>351</v>
      </c>
      <c r="B159" s="8" t="str">
        <f>IFERROR(VLOOKUP(tblTabletsOralSolids[[#This Row],[Item No.]],tblListDrugsMeds[],2,FALSE),"ITEM NO. NOT FOUND")</f>
        <v>Levetiracetam 500 mg film coated tablet</v>
      </c>
      <c r="C159" s="22">
        <v>1992.25</v>
      </c>
      <c r="D159" s="9"/>
      <c r="E159" s="9"/>
      <c r="F159" s="18"/>
      <c r="G159" s="19"/>
      <c r="H159" s="19"/>
      <c r="I159" s="19"/>
      <c r="J159" s="90"/>
    </row>
    <row r="160" spans="1:10" ht="25.5" x14ac:dyDescent="0.25">
      <c r="A160" s="127">
        <v>352</v>
      </c>
      <c r="B160" s="8" t="str">
        <f>IFERROR(VLOOKUP(tblTabletsOralSolids[[#This Row],[Item No.]],tblListDrugsMeds[],2,FALSE),"ITEM NO. NOT FOUND")</f>
        <v>Levodopa + Carbidopa 100 mg levodopa + 25 mg carbidopa per tablet</v>
      </c>
      <c r="C160" s="22">
        <v>318.08333333333331</v>
      </c>
      <c r="D160" s="9"/>
      <c r="E160" s="9"/>
      <c r="F160" s="18"/>
      <c r="G160" s="19"/>
      <c r="H160" s="19"/>
      <c r="I160" s="19"/>
      <c r="J160" s="90"/>
    </row>
    <row r="161" spans="1:10" ht="25.5" x14ac:dyDescent="0.25">
      <c r="A161" s="127">
        <v>353</v>
      </c>
      <c r="B161" s="8" t="str">
        <f>IFERROR(VLOOKUP(tblTabletsOralSolids[[#This Row],[Item No.]],tblListDrugsMeds[],2,FALSE),"ITEM NO. NOT FOUND")</f>
        <v>Levodopa + Carbidopa 250 mg levodopa + 25 mg carbidopa per tablet</v>
      </c>
      <c r="C161" s="22">
        <v>419.5</v>
      </c>
      <c r="D161" s="9"/>
      <c r="E161" s="9"/>
      <c r="F161" s="18"/>
      <c r="G161" s="19"/>
      <c r="H161" s="19"/>
      <c r="I161" s="19"/>
      <c r="J161" s="90"/>
    </row>
    <row r="162" spans="1:10" x14ac:dyDescent="0.25">
      <c r="A162" s="127">
        <v>354</v>
      </c>
      <c r="B162" s="8" t="str">
        <f>IFERROR(VLOOKUP(tblTabletsOralSolids[[#This Row],[Item No.]],tblListDrugsMeds[],2,FALSE),"ITEM NO. NOT FOUND")</f>
        <v>Levofloxacin 500mg tablet</v>
      </c>
      <c r="C162" s="22">
        <v>634.91666666666663</v>
      </c>
      <c r="D162" s="9"/>
      <c r="E162" s="9"/>
      <c r="F162" s="18"/>
      <c r="G162" s="19"/>
      <c r="H162" s="19"/>
      <c r="I162" s="19"/>
      <c r="J162" s="90"/>
    </row>
    <row r="163" spans="1:10" x14ac:dyDescent="0.25">
      <c r="A163" s="127">
        <v>355</v>
      </c>
      <c r="B163" s="8" t="str">
        <f>IFERROR(VLOOKUP(tblTabletsOralSolids[[#This Row],[Item No.]],tblListDrugsMeds[],2,FALSE),"ITEM NO. NOT FOUND")</f>
        <v>Levofloxacin 750mg tablet</v>
      </c>
      <c r="C163" s="22">
        <v>722.58333333333337</v>
      </c>
      <c r="D163" s="9"/>
      <c r="E163" s="9"/>
      <c r="F163" s="18"/>
      <c r="G163" s="19"/>
      <c r="H163" s="19"/>
      <c r="I163" s="19"/>
      <c r="J163" s="90"/>
    </row>
    <row r="164" spans="1:10" ht="25.5" x14ac:dyDescent="0.25">
      <c r="A164" s="127">
        <v>356</v>
      </c>
      <c r="B164" s="8" t="str">
        <f>IFERROR(VLOOKUP(tblTabletsOralSolids[[#This Row],[Item No.]],tblListDrugsMeds[],2,FALSE),"ITEM NO. NOT FOUND")</f>
        <v>Levothyroxine (as sodium/anhydrous sodium) 150mcg tablet</v>
      </c>
      <c r="C164" s="22">
        <v>333.33333333333331</v>
      </c>
      <c r="D164" s="9"/>
      <c r="E164" s="9"/>
      <c r="F164" s="18"/>
      <c r="G164" s="19"/>
      <c r="H164" s="19"/>
      <c r="I164" s="19"/>
      <c r="J164" s="90"/>
    </row>
    <row r="165" spans="1:10" ht="25.5" x14ac:dyDescent="0.25">
      <c r="A165" s="127">
        <v>357</v>
      </c>
      <c r="B165" s="8" t="str">
        <f>IFERROR(VLOOKUP(tblTabletsOralSolids[[#This Row],[Item No.]],tblListDrugsMeds[],2,FALSE),"ITEM NO. NOT FOUND")</f>
        <v>Levothyroxine (as sodium/anhydrous sodium) 100mcg tablet</v>
      </c>
      <c r="C165" s="22">
        <v>925</v>
      </c>
      <c r="D165" s="9"/>
      <c r="E165" s="9"/>
      <c r="F165" s="18"/>
      <c r="G165" s="19"/>
      <c r="H165" s="19"/>
      <c r="I165" s="19"/>
      <c r="J165" s="90"/>
    </row>
    <row r="166" spans="1:10" ht="25.5" x14ac:dyDescent="0.25">
      <c r="A166" s="127">
        <v>358</v>
      </c>
      <c r="B166" s="8" t="str">
        <f>IFERROR(VLOOKUP(tblTabletsOralSolids[[#This Row],[Item No.]],tblListDrugsMeds[],2,FALSE),"ITEM NO. NOT FOUND")</f>
        <v>Levothyroxine (as sodium/anhydrous sodium) 50mcg tablet</v>
      </c>
      <c r="C166" s="22">
        <v>1267.8333333333333</v>
      </c>
      <c r="D166" s="9"/>
      <c r="E166" s="9"/>
      <c r="F166" s="18"/>
      <c r="G166" s="19"/>
      <c r="H166" s="19"/>
      <c r="I166" s="19"/>
      <c r="J166" s="90"/>
    </row>
    <row r="167" spans="1:10" ht="25.5" x14ac:dyDescent="0.25">
      <c r="A167" s="127">
        <v>359</v>
      </c>
      <c r="B167" s="8" t="str">
        <f>IFERROR(VLOOKUP(tblTabletsOralSolids[[#This Row],[Item No.]],tblListDrugsMeds[],2,FALSE),"ITEM NO. NOT FOUND")</f>
        <v>Linezolid 600 mg tablet/film-coated tablet</v>
      </c>
      <c r="C167" s="22">
        <v>30</v>
      </c>
      <c r="D167" s="9"/>
      <c r="E167" s="9"/>
      <c r="F167" s="18"/>
      <c r="G167" s="19"/>
      <c r="H167" s="19"/>
      <c r="I167" s="19"/>
      <c r="J167" s="90"/>
    </row>
    <row r="168" spans="1:10" x14ac:dyDescent="0.25">
      <c r="A168" s="127">
        <v>360</v>
      </c>
      <c r="B168" s="8" t="str">
        <f>IFERROR(VLOOKUP(tblTabletsOralSolids[[#This Row],[Item No.]],tblListDrugsMeds[],2,FALSE),"ITEM NO. NOT FOUND")</f>
        <v>Lithium carbonate 450mg MR tablet</v>
      </c>
      <c r="C168" s="22">
        <v>200.83333333333334</v>
      </c>
      <c r="D168" s="9"/>
      <c r="E168" s="9"/>
      <c r="F168" s="18"/>
      <c r="G168" s="19"/>
      <c r="H168" s="19"/>
      <c r="I168" s="19"/>
      <c r="J168" s="90"/>
    </row>
    <row r="169" spans="1:10" ht="25.5" x14ac:dyDescent="0.25">
      <c r="A169" s="127">
        <v>361</v>
      </c>
      <c r="B169" s="8" t="str">
        <f>IFERROR(VLOOKUP(tblTabletsOralSolids[[#This Row],[Item No.]],tblListDrugsMeds[],2,FALSE),"ITEM NO. NOT FOUND")</f>
        <v xml:space="preserve">Loperamide Hydrochloride 2mg capsule </v>
      </c>
      <c r="C169" s="22">
        <v>646.75</v>
      </c>
      <c r="D169" s="9"/>
      <c r="E169" s="9"/>
      <c r="F169" s="18"/>
      <c r="G169" s="19"/>
      <c r="H169" s="19"/>
      <c r="I169" s="19"/>
      <c r="J169" s="90"/>
    </row>
    <row r="170" spans="1:10" ht="25.5" x14ac:dyDescent="0.25">
      <c r="A170" s="127">
        <v>362</v>
      </c>
      <c r="B170" s="8" t="str">
        <f>IFERROR(VLOOKUP(tblTabletsOralSolids[[#This Row],[Item No.]],tblListDrugsMeds[],2,FALSE),"ITEM NO. NOT FOUND")</f>
        <v>Loratadine 10mg tablet/film-coated tablet</v>
      </c>
      <c r="C170" s="22">
        <v>1297.5833333333333</v>
      </c>
      <c r="D170" s="9"/>
      <c r="E170" s="9"/>
      <c r="F170" s="18"/>
      <c r="G170" s="19"/>
      <c r="H170" s="19"/>
      <c r="I170" s="19"/>
      <c r="J170" s="90"/>
    </row>
    <row r="171" spans="1:10" x14ac:dyDescent="0.25">
      <c r="A171" s="127">
        <v>363</v>
      </c>
      <c r="B171" s="8" t="str">
        <f>IFERROR(VLOOKUP(tblTabletsOralSolids[[#This Row],[Item No.]],tblListDrugsMeds[],2,FALSE),"ITEM NO. NOT FOUND")</f>
        <v>Losartan potassium 100mg tablet</v>
      </c>
      <c r="C171" s="22">
        <v>3123.5</v>
      </c>
      <c r="D171" s="9"/>
      <c r="E171" s="9"/>
      <c r="F171" s="18"/>
      <c r="G171" s="19"/>
      <c r="H171" s="19"/>
      <c r="I171" s="19"/>
      <c r="J171" s="90"/>
    </row>
    <row r="172" spans="1:10" x14ac:dyDescent="0.25">
      <c r="A172" s="127">
        <v>364</v>
      </c>
      <c r="B172" s="8" t="str">
        <f>IFERROR(VLOOKUP(tblTabletsOralSolids[[#This Row],[Item No.]],tblListDrugsMeds[],2,FALSE),"ITEM NO. NOT FOUND")</f>
        <v>Losartan potassium 50mg tablet</v>
      </c>
      <c r="C172" s="22">
        <v>7308.833333333333</v>
      </c>
      <c r="D172" s="9"/>
      <c r="E172" s="9"/>
      <c r="F172" s="18"/>
      <c r="G172" s="19"/>
      <c r="H172" s="19"/>
      <c r="I172" s="19"/>
      <c r="J172" s="90"/>
    </row>
    <row r="173" spans="1:10" ht="38.25" x14ac:dyDescent="0.25">
      <c r="A173" s="127">
        <v>365</v>
      </c>
      <c r="B173" s="8" t="str">
        <f>IFERROR(VLOOKUP(tblTabletsOralSolids[[#This Row],[Item No.]],tblListDrugsMeds[],2,FALSE),"ITEM NO. NOT FOUND")</f>
        <v>Losartan + Hydrochlorothiazide 50 mg losartan + 12.5 mg hydrochlorothiazide tablet</v>
      </c>
      <c r="C173" s="22">
        <v>1554.0833333333333</v>
      </c>
      <c r="D173" s="9"/>
      <c r="E173" s="9"/>
      <c r="F173" s="18"/>
      <c r="G173" s="19"/>
      <c r="H173" s="19"/>
      <c r="I173" s="19"/>
      <c r="J173" s="90"/>
    </row>
    <row r="174" spans="1:10" ht="25.5" x14ac:dyDescent="0.25">
      <c r="A174" s="127">
        <v>366</v>
      </c>
      <c r="B174" s="8" t="str">
        <f>IFERROR(VLOOKUP(tblTabletsOralSolids[[#This Row],[Item No.]],tblListDrugsMeds[],2,FALSE),"ITEM NO. NOT FOUND")</f>
        <v>Mebendazole 500mg tablet/chewable tablet</v>
      </c>
      <c r="C174" s="22">
        <v>91.666666666666671</v>
      </c>
      <c r="D174" s="9"/>
      <c r="E174" s="9"/>
      <c r="F174" s="18"/>
      <c r="G174" s="19"/>
      <c r="H174" s="19"/>
      <c r="I174" s="19"/>
      <c r="J174" s="90"/>
    </row>
    <row r="175" spans="1:10" x14ac:dyDescent="0.25">
      <c r="A175" s="127">
        <v>367</v>
      </c>
      <c r="B175" s="8" t="str">
        <f>IFERROR(VLOOKUP(tblTabletsOralSolids[[#This Row],[Item No.]],tblListDrugsMeds[],2,FALSE),"ITEM NO. NOT FOUND")</f>
        <v>Mecobalamin 500 microgram tablet</v>
      </c>
      <c r="C175" s="22">
        <v>50</v>
      </c>
      <c r="D175" s="9"/>
      <c r="E175" s="9"/>
      <c r="F175" s="18"/>
      <c r="G175" s="19"/>
      <c r="H175" s="19"/>
      <c r="I175" s="19"/>
      <c r="J175" s="90"/>
    </row>
    <row r="176" spans="1:10" x14ac:dyDescent="0.25">
      <c r="A176" s="127">
        <v>368</v>
      </c>
      <c r="B176" s="8" t="str">
        <f>IFERROR(VLOOKUP(tblTabletsOralSolids[[#This Row],[Item No.]],tblListDrugsMeds[],2,FALSE),"ITEM NO. NOT FOUND")</f>
        <v>Mefenamic acid 500mg tablet/capsule</v>
      </c>
      <c r="C176" s="22">
        <v>1835.25</v>
      </c>
      <c r="D176" s="9"/>
      <c r="E176" s="9"/>
      <c r="F176" s="18"/>
      <c r="G176" s="19"/>
      <c r="H176" s="19"/>
      <c r="I176" s="19"/>
      <c r="J176" s="90"/>
    </row>
    <row r="177" spans="1:10" x14ac:dyDescent="0.25">
      <c r="A177" s="127">
        <v>369</v>
      </c>
      <c r="B177" s="8" t="str">
        <f>IFERROR(VLOOKUP(tblTabletsOralSolids[[#This Row],[Item No.]],tblListDrugsMeds[],2,FALSE),"ITEM NO. NOT FOUND")</f>
        <v>Memantine 10 mg film coated tablet</v>
      </c>
      <c r="C177" s="22">
        <v>200</v>
      </c>
      <c r="D177" s="9"/>
      <c r="E177" s="9"/>
      <c r="F177" s="18"/>
      <c r="G177" s="19"/>
      <c r="H177" s="19"/>
      <c r="I177" s="19"/>
      <c r="J177" s="90"/>
    </row>
    <row r="178" spans="1:10" ht="25.5" x14ac:dyDescent="0.25">
      <c r="A178" s="127">
        <v>370</v>
      </c>
      <c r="B178" s="8" t="str">
        <f>IFERROR(VLOOKUP(tblTabletsOralSolids[[#This Row],[Item No.]],tblListDrugsMeds[],2,FALSE),"ITEM NO. NOT FOUND")</f>
        <v>Medroxyprogesterone 10mg tablet (as acetate)</v>
      </c>
      <c r="C178" s="22">
        <v>83.333333333333329</v>
      </c>
      <c r="D178" s="9"/>
      <c r="E178" s="9"/>
      <c r="F178" s="18"/>
      <c r="G178" s="19"/>
      <c r="H178" s="19"/>
      <c r="I178" s="19"/>
      <c r="J178" s="90"/>
    </row>
    <row r="179" spans="1:10" x14ac:dyDescent="0.25">
      <c r="A179" s="127">
        <v>371</v>
      </c>
      <c r="B179" s="8" t="str">
        <f>IFERROR(VLOOKUP(tblTabletsOralSolids[[#This Row],[Item No.]],tblListDrugsMeds[],2,FALSE),"ITEM NO. NOT FOUND")</f>
        <v>Mercaptopurine 50mg tablet</v>
      </c>
      <c r="C179" s="22">
        <v>4208.333333333333</v>
      </c>
      <c r="D179" s="9"/>
      <c r="E179" s="9"/>
      <c r="F179" s="18"/>
      <c r="G179" s="19"/>
      <c r="H179" s="19"/>
      <c r="I179" s="19"/>
      <c r="J179" s="90"/>
    </row>
    <row r="180" spans="1:10" ht="25.5" x14ac:dyDescent="0.25">
      <c r="A180" s="127">
        <v>372</v>
      </c>
      <c r="B180" s="8" t="str">
        <f>IFERROR(VLOOKUP(tblTabletsOralSolids[[#This Row],[Item No.]],tblListDrugsMeds[],2,FALSE),"ITEM NO. NOT FOUND")</f>
        <v>Metformin Hydrochloride 500mg tablet/film-coated tablet</v>
      </c>
      <c r="C180" s="22">
        <v>5341.166666666667</v>
      </c>
      <c r="D180" s="9"/>
      <c r="E180" s="9"/>
      <c r="F180" s="18"/>
      <c r="G180" s="19"/>
      <c r="H180" s="19"/>
      <c r="I180" s="19"/>
      <c r="J180" s="90"/>
    </row>
    <row r="181" spans="1:10" x14ac:dyDescent="0.25">
      <c r="A181" s="127">
        <v>373</v>
      </c>
      <c r="B181" s="8" t="str">
        <f>IFERROR(VLOOKUP(tblTabletsOralSolids[[#This Row],[Item No.]],tblListDrugsMeds[],2,FALSE),"ITEM NO. NOT FOUND")</f>
        <v xml:space="preserve">Methimazole (thiamazole) 5mg tablet </v>
      </c>
      <c r="C181" s="22">
        <v>133.66666666666666</v>
      </c>
      <c r="D181" s="9"/>
      <c r="E181" s="9"/>
      <c r="F181" s="18"/>
      <c r="G181" s="19"/>
      <c r="H181" s="19"/>
      <c r="I181" s="19"/>
      <c r="J181" s="90"/>
    </row>
    <row r="182" spans="1:10" ht="25.5" x14ac:dyDescent="0.25">
      <c r="A182" s="127">
        <v>374</v>
      </c>
      <c r="B182" s="8" t="str">
        <f>IFERROR(VLOOKUP(tblTabletsOralSolids[[#This Row],[Item No.]],tblListDrugsMeds[],2,FALSE),"ITEM NO. NOT FOUND")</f>
        <v>Methotrexate (as base or sodium salt) 2.5mg tablet</v>
      </c>
      <c r="C182" s="22">
        <v>4311.333333333333</v>
      </c>
      <c r="D182" s="9"/>
      <c r="E182" s="9"/>
      <c r="F182" s="18"/>
      <c r="G182" s="19"/>
      <c r="H182" s="19"/>
      <c r="I182" s="19"/>
      <c r="J182" s="90"/>
    </row>
    <row r="183" spans="1:10" x14ac:dyDescent="0.25">
      <c r="A183" s="127">
        <v>375</v>
      </c>
      <c r="B183" s="8" t="str">
        <f>IFERROR(VLOOKUP(tblTabletsOralSolids[[#This Row],[Item No.]],tblListDrugsMeds[],2,FALSE),"ITEM NO. NOT FOUND")</f>
        <v>Methyldopa 250mg tablet</v>
      </c>
      <c r="C183" s="22">
        <v>116.66666666666667</v>
      </c>
      <c r="D183" s="9"/>
      <c r="E183" s="9"/>
      <c r="F183" s="18"/>
      <c r="G183" s="19"/>
      <c r="H183" s="19"/>
      <c r="I183" s="19"/>
      <c r="J183" s="90"/>
    </row>
    <row r="184" spans="1:10" x14ac:dyDescent="0.25">
      <c r="A184" s="127">
        <v>376</v>
      </c>
      <c r="B184" s="8" t="str">
        <f>IFERROR(VLOOKUP(tblTabletsOralSolids[[#This Row],[Item No.]],tblListDrugsMeds[],2,FALSE),"ITEM NO. NOT FOUND")</f>
        <v>Methylprednisolone 16mg tablet</v>
      </c>
      <c r="C184" s="22">
        <v>215</v>
      </c>
      <c r="D184" s="9"/>
      <c r="E184" s="9"/>
      <c r="F184" s="18"/>
      <c r="G184" s="19"/>
      <c r="H184" s="19"/>
      <c r="I184" s="19"/>
      <c r="J184" s="90"/>
    </row>
    <row r="185" spans="1:10" x14ac:dyDescent="0.25">
      <c r="A185" s="127">
        <v>377</v>
      </c>
      <c r="B185" s="8" t="str">
        <f>IFERROR(VLOOKUP(tblTabletsOralSolids[[#This Row],[Item No.]],tblListDrugsMeds[],2,FALSE),"ITEM NO. NOT FOUND")</f>
        <v>Methylprednisolone 4mg tablet</v>
      </c>
      <c r="C185" s="22">
        <v>51.833333333333336</v>
      </c>
      <c r="D185" s="9"/>
      <c r="E185" s="9"/>
      <c r="F185" s="18"/>
      <c r="G185" s="19"/>
      <c r="H185" s="19"/>
      <c r="I185" s="19"/>
      <c r="J185" s="90"/>
    </row>
    <row r="186" spans="1:10" ht="25.5" x14ac:dyDescent="0.25">
      <c r="A186" s="127">
        <v>378</v>
      </c>
      <c r="B186" s="8" t="str">
        <f>IFERROR(VLOOKUP(tblTabletsOralSolids[[#This Row],[Item No.]],tblListDrugsMeds[],2,FALSE),"ITEM NO. NOT FOUND")</f>
        <v>Metoclopramide Hydrochloride 10mg tablet</v>
      </c>
      <c r="C186" s="22">
        <v>1216.5833333333333</v>
      </c>
      <c r="D186" s="9"/>
      <c r="E186" s="9"/>
      <c r="F186" s="18"/>
      <c r="G186" s="19"/>
      <c r="H186" s="19"/>
      <c r="I186" s="19"/>
      <c r="J186" s="90"/>
    </row>
    <row r="187" spans="1:10" x14ac:dyDescent="0.25">
      <c r="A187" s="127">
        <v>379</v>
      </c>
      <c r="B187" s="8" t="str">
        <f>IFERROR(VLOOKUP(tblTabletsOralSolids[[#This Row],[Item No.]],tblListDrugsMeds[],2,FALSE),"ITEM NO. NOT FOUND")</f>
        <v>Metoprolol tartrate 100mg tablet</v>
      </c>
      <c r="C187" s="22">
        <v>508.33333333333331</v>
      </c>
      <c r="D187" s="9"/>
      <c r="E187" s="9"/>
      <c r="F187" s="18"/>
      <c r="G187" s="19"/>
      <c r="H187" s="19"/>
      <c r="I187" s="19"/>
      <c r="J187" s="90"/>
    </row>
    <row r="188" spans="1:10" x14ac:dyDescent="0.25">
      <c r="A188" s="127">
        <v>380</v>
      </c>
      <c r="B188" s="8" t="str">
        <f>IFERROR(VLOOKUP(tblTabletsOralSolids[[#This Row],[Item No.]],tblListDrugsMeds[],2,FALSE),"ITEM NO. NOT FOUND")</f>
        <v>Metoprolol tartrate 50mg tablet</v>
      </c>
      <c r="C188" s="22">
        <v>1652</v>
      </c>
      <c r="D188" s="9"/>
      <c r="E188" s="9"/>
      <c r="F188" s="18"/>
      <c r="G188" s="19"/>
      <c r="H188" s="19"/>
      <c r="I188" s="19"/>
      <c r="J188" s="90"/>
    </row>
    <row r="189" spans="1:10" x14ac:dyDescent="0.25">
      <c r="A189" s="127">
        <v>381</v>
      </c>
      <c r="B189" s="8" t="str">
        <f>IFERROR(VLOOKUP(tblTabletsOralSolids[[#This Row],[Item No.]],tblListDrugsMeds[],2,FALSE),"ITEM NO. NOT FOUND")</f>
        <v>Metronidazole 500mg tablet</v>
      </c>
      <c r="C189" s="22">
        <v>951.75</v>
      </c>
      <c r="D189" s="9"/>
      <c r="E189" s="9"/>
      <c r="F189" s="18"/>
      <c r="G189" s="19"/>
      <c r="H189" s="19"/>
      <c r="I189" s="19"/>
      <c r="J189" s="90"/>
    </row>
    <row r="190" spans="1:10" x14ac:dyDescent="0.25">
      <c r="A190" s="127">
        <v>382</v>
      </c>
      <c r="B190" s="8" t="str">
        <f>IFERROR(VLOOKUP(tblTabletsOralSolids[[#This Row],[Item No.]],tblListDrugsMeds[],2,FALSE),"ITEM NO. NOT FOUND")</f>
        <v>Montelukast sodium 10mg tablet</v>
      </c>
      <c r="C190" s="22">
        <v>157.08333333333334</v>
      </c>
      <c r="D190" s="9"/>
      <c r="E190" s="9"/>
      <c r="F190" s="18"/>
      <c r="G190" s="19"/>
      <c r="H190" s="19"/>
      <c r="I190" s="19"/>
      <c r="J190" s="90"/>
    </row>
    <row r="191" spans="1:10" ht="25.5" x14ac:dyDescent="0.25">
      <c r="A191" s="127">
        <v>383</v>
      </c>
      <c r="B191" s="8" t="str">
        <f>IFERROR(VLOOKUP(tblTabletsOralSolids[[#This Row],[Item No.]],tblListDrugsMeds[],2,FALSE),"ITEM NO. NOT FOUND")</f>
        <v>Montelukast sodium 5mg chewable tablet</v>
      </c>
      <c r="C191" s="22">
        <v>41.083333333333336</v>
      </c>
      <c r="D191" s="9"/>
      <c r="E191" s="9"/>
      <c r="F191" s="18"/>
      <c r="G191" s="19"/>
      <c r="H191" s="19"/>
      <c r="I191" s="19"/>
      <c r="J191" s="90"/>
    </row>
    <row r="192" spans="1:10" ht="25.5" x14ac:dyDescent="0.25">
      <c r="A192" s="127">
        <v>384</v>
      </c>
      <c r="B192" s="8" t="str">
        <f>IFERROR(VLOOKUP(tblTabletsOralSolids[[#This Row],[Item No.]],tblListDrugsMeds[],2,FALSE),"ITEM NO. NOT FOUND")</f>
        <v>Morphine sulfate 10mg tablet/capsule (With PDEA Permit)</v>
      </c>
      <c r="C192" s="22">
        <v>1006.9166666666666</v>
      </c>
      <c r="D192" s="9"/>
      <c r="E192" s="9"/>
      <c r="F192" s="18"/>
      <c r="G192" s="19"/>
      <c r="H192" s="19"/>
      <c r="I192" s="19"/>
      <c r="J192" s="90"/>
    </row>
    <row r="193" spans="1:10" x14ac:dyDescent="0.25">
      <c r="A193" s="127">
        <v>385</v>
      </c>
      <c r="B193" s="8" t="str">
        <f>IFERROR(VLOOKUP(tblTabletsOralSolids[[#This Row],[Item No.]],tblListDrugsMeds[],2,FALSE),"ITEM NO. NOT FOUND")</f>
        <v xml:space="preserve">Moxifloxacin 400mg film coated tablet </v>
      </c>
      <c r="C193" s="22">
        <v>105</v>
      </c>
      <c r="D193" s="9"/>
      <c r="E193" s="9"/>
      <c r="F193" s="18"/>
      <c r="G193" s="19"/>
      <c r="H193" s="19"/>
      <c r="I193" s="19"/>
      <c r="J193" s="90"/>
    </row>
    <row r="194" spans="1:10" ht="165.75" x14ac:dyDescent="0.25">
      <c r="A194" s="127">
        <v>386</v>
      </c>
      <c r="B194" s="8" t="str">
        <f>IFERROR(VLOOKUP(tblTabletsOralSolids[[#This Row],[Item No.]],tblListDrugsMeds[],2,FALSE),"ITEM NO. NOT FOUND")</f>
        <v>Multivitamins Adult (per tablet/capsule) Composition:
Vitamin A - 600 – 700 mcg or 2,000 – 2,500 IU
Vitamin B1 - 1.3 – 1.7 mg
Vitamin B2 - 0.7 - 1.3 mg
Vitamin B6 - 1.6 – 2 mg
Vitamin B12 - 2 -6 mcg
Vitamin C - 60 - 80 mg
Vitamin D - 400 IU (10 mcg)
Vitamin E - 6 – 10 mg (15 – 30 IU)
Folic Acid - 400 mcg
Niacin - 13 – 23 mg</v>
      </c>
      <c r="C194" s="22">
        <v>25</v>
      </c>
      <c r="D194" s="9"/>
      <c r="E194" s="9"/>
      <c r="F194" s="18"/>
      <c r="G194" s="19"/>
      <c r="H194" s="19"/>
      <c r="I194" s="19"/>
      <c r="J194" s="90"/>
    </row>
    <row r="195" spans="1:10" x14ac:dyDescent="0.25">
      <c r="A195" s="127">
        <v>387</v>
      </c>
      <c r="B195" s="8" t="str">
        <f>IFERROR(VLOOKUP(tblTabletsOralSolids[[#This Row],[Item No.]],tblListDrugsMeds[],2,FALSE),"ITEM NO. NOT FOUND")</f>
        <v>Mycophenolate mofetil 500mg tablet</v>
      </c>
      <c r="C195" s="22">
        <v>309.16666666666669</v>
      </c>
      <c r="D195" s="9"/>
      <c r="E195" s="9"/>
      <c r="F195" s="18"/>
      <c r="G195" s="19"/>
      <c r="H195" s="19"/>
      <c r="I195" s="19"/>
      <c r="J195" s="90"/>
    </row>
    <row r="196" spans="1:10" ht="25.5" x14ac:dyDescent="0.25">
      <c r="A196" s="127">
        <v>388</v>
      </c>
      <c r="B196" s="8" t="str">
        <f>IFERROR(VLOOKUP(tblTabletsOralSolids[[#This Row],[Item No.]],tblListDrugsMeds[],2,FALSE),"ITEM NO. NOT FOUND")</f>
        <v>Mycophenolic acid(Mycophenolate sodium) 360mg tablet</v>
      </c>
      <c r="C196" s="22">
        <v>50</v>
      </c>
      <c r="D196" s="9"/>
      <c r="E196" s="9"/>
      <c r="F196" s="18"/>
      <c r="G196" s="19"/>
      <c r="H196" s="19"/>
      <c r="I196" s="19"/>
      <c r="J196" s="90"/>
    </row>
    <row r="197" spans="1:10" ht="25.5" x14ac:dyDescent="0.25">
      <c r="A197" s="127">
        <v>389</v>
      </c>
      <c r="B197" s="8" t="str">
        <f>IFERROR(VLOOKUP(tblTabletsOralSolids[[#This Row],[Item No.]],tblListDrugsMeds[],2,FALSE),"ITEM NO. NOT FOUND")</f>
        <v>Naproxen sodium 250 mg base (275 mg) tablet</v>
      </c>
      <c r="C197" s="22">
        <v>58.5</v>
      </c>
      <c r="D197" s="9"/>
      <c r="E197" s="9"/>
      <c r="F197" s="18"/>
      <c r="G197" s="19"/>
      <c r="H197" s="19"/>
      <c r="I197" s="19"/>
      <c r="J197" s="90"/>
    </row>
    <row r="198" spans="1:10" ht="25.5" x14ac:dyDescent="0.25">
      <c r="A198" s="127">
        <v>390</v>
      </c>
      <c r="B198" s="8" t="str">
        <f>IFERROR(VLOOKUP(tblTabletsOralSolids[[#This Row],[Item No.]],tblListDrugsMeds[],2,FALSE),"ITEM NO. NOT FOUND")</f>
        <v>Naproxen sodium 500 mg base (550 mg) tablet</v>
      </c>
      <c r="C198" s="22">
        <v>38.833333333333336</v>
      </c>
      <c r="D198" s="9"/>
      <c r="E198" s="9"/>
      <c r="F198" s="18"/>
      <c r="G198" s="19"/>
      <c r="H198" s="19"/>
      <c r="I198" s="19"/>
      <c r="J198" s="90"/>
    </row>
    <row r="199" spans="1:10" x14ac:dyDescent="0.25">
      <c r="A199" s="127">
        <v>391</v>
      </c>
      <c r="B199" s="8" t="str">
        <f>IFERROR(VLOOKUP(tblTabletsOralSolids[[#This Row],[Item No.]],tblListDrugsMeds[],2,FALSE),"ITEM NO. NOT FOUND")</f>
        <v>Nifedipine 10 mg capsule</v>
      </c>
      <c r="C199" s="22">
        <v>100</v>
      </c>
      <c r="D199" s="9"/>
      <c r="E199" s="9"/>
      <c r="F199" s="18"/>
      <c r="G199" s="19"/>
      <c r="H199" s="19"/>
      <c r="I199" s="19"/>
      <c r="J199" s="90"/>
    </row>
    <row r="200" spans="1:10" x14ac:dyDescent="0.25">
      <c r="A200" s="127">
        <v>392</v>
      </c>
      <c r="B200" s="8" t="str">
        <f>IFERROR(VLOOKUP(tblTabletsOralSolids[[#This Row],[Item No.]],tblListDrugsMeds[],2,FALSE),"ITEM NO. NOT FOUND")</f>
        <v>Nimodipine 30mg tablet</v>
      </c>
      <c r="C200" s="22">
        <v>950</v>
      </c>
      <c r="D200" s="9"/>
      <c r="E200" s="9"/>
      <c r="F200" s="18"/>
      <c r="G200" s="19"/>
      <c r="H200" s="19"/>
      <c r="I200" s="19"/>
      <c r="J200" s="90"/>
    </row>
    <row r="201" spans="1:10" ht="25.5" x14ac:dyDescent="0.25">
      <c r="A201" s="127">
        <v>393</v>
      </c>
      <c r="B201" s="8" t="str">
        <f>IFERROR(VLOOKUP(tblTabletsOralSolids[[#This Row],[Item No.]],tblListDrugsMeds[],2,FALSE),"ITEM NO. NOT FOUND")</f>
        <v>Nitrofurantoin 100 mg capsule (as macrocrystals)</v>
      </c>
      <c r="C201" s="22">
        <v>108.33333333333333</v>
      </c>
      <c r="D201" s="9"/>
      <c r="E201" s="9"/>
      <c r="F201" s="18"/>
      <c r="G201" s="19"/>
      <c r="H201" s="19"/>
      <c r="I201" s="19"/>
      <c r="J201" s="90"/>
    </row>
    <row r="202" spans="1:10" x14ac:dyDescent="0.25">
      <c r="A202" s="127">
        <v>394</v>
      </c>
      <c r="B202" s="8" t="str">
        <f>IFERROR(VLOOKUP(tblTabletsOralSolids[[#This Row],[Item No.]],tblListDrugsMeds[],2,FALSE),"ITEM NO. NOT FOUND")</f>
        <v>Olanzapine 10mg tablet</v>
      </c>
      <c r="C202" s="22">
        <v>1111.75</v>
      </c>
      <c r="D202" s="9"/>
      <c r="E202" s="9"/>
      <c r="F202" s="18"/>
      <c r="G202" s="19"/>
      <c r="H202" s="19"/>
      <c r="I202" s="19"/>
      <c r="J202" s="90"/>
    </row>
    <row r="203" spans="1:10" x14ac:dyDescent="0.25">
      <c r="A203" s="127">
        <v>395</v>
      </c>
      <c r="B203" s="8" t="str">
        <f>IFERROR(VLOOKUP(tblTabletsOralSolids[[#This Row],[Item No.]],tblListDrugsMeds[],2,FALSE),"ITEM NO. NOT FOUND")</f>
        <v>Omeprazole 20mg capsule</v>
      </c>
      <c r="C203" s="22">
        <v>4022.5833333333335</v>
      </c>
      <c r="D203" s="9"/>
      <c r="E203" s="9"/>
      <c r="F203" s="18"/>
      <c r="G203" s="19"/>
      <c r="H203" s="19"/>
      <c r="I203" s="19"/>
      <c r="J203" s="90"/>
    </row>
    <row r="204" spans="1:10" x14ac:dyDescent="0.25">
      <c r="A204" s="127">
        <v>396</v>
      </c>
      <c r="B204" s="8" t="str">
        <f>IFERROR(VLOOKUP(tblTabletsOralSolids[[#This Row],[Item No.]],tblListDrugsMeds[],2,FALSE),"ITEM NO. NOT FOUND")</f>
        <v>Omeprazole 40mg capsule</v>
      </c>
      <c r="C204" s="22">
        <v>5957.833333333333</v>
      </c>
      <c r="D204" s="9"/>
      <c r="E204" s="9"/>
      <c r="F204" s="18"/>
      <c r="G204" s="19"/>
      <c r="H204" s="19"/>
      <c r="I204" s="19"/>
      <c r="J204" s="90"/>
    </row>
    <row r="205" spans="1:10" ht="25.5" x14ac:dyDescent="0.25">
      <c r="A205" s="127">
        <v>397</v>
      </c>
      <c r="B205" s="8" t="str">
        <f>IFERROR(VLOOKUP(tblTabletsOralSolids[[#This Row],[Item No.]],tblListDrugsMeds[],2,FALSE),"ITEM NO. NOT FOUND")</f>
        <v>Ondansetron Hydrochloride dihydrate 8mg tablet</v>
      </c>
      <c r="C205" s="22">
        <v>758.33333333333337</v>
      </c>
      <c r="D205" s="9"/>
      <c r="E205" s="9"/>
      <c r="F205" s="18"/>
      <c r="G205" s="19"/>
      <c r="H205" s="19"/>
      <c r="I205" s="19"/>
      <c r="J205" s="90"/>
    </row>
    <row r="206" spans="1:10" ht="25.5" x14ac:dyDescent="0.25">
      <c r="A206" s="127">
        <v>398</v>
      </c>
      <c r="B206" s="8" t="str">
        <f>IFERROR(VLOOKUP(tblTabletsOralSolids[[#This Row],[Item No.]],tblListDrugsMeds[],2,FALSE),"ITEM NO. NOT FOUND")</f>
        <v>Pantoprazole 40 mg tablet/enteric-coated tablet</v>
      </c>
      <c r="C206" s="22">
        <v>56.666666666666664</v>
      </c>
      <c r="D206" s="9"/>
      <c r="E206" s="9"/>
      <c r="F206" s="18"/>
      <c r="G206" s="19"/>
      <c r="H206" s="19"/>
      <c r="I206" s="19"/>
      <c r="J206" s="90"/>
    </row>
    <row r="207" spans="1:10" x14ac:dyDescent="0.25">
      <c r="A207" s="127">
        <v>399</v>
      </c>
      <c r="B207" s="8" t="str">
        <f>IFERROR(VLOOKUP(tblTabletsOralSolids[[#This Row],[Item No.]],tblListDrugsMeds[],2,FALSE),"ITEM NO. NOT FOUND")</f>
        <v>Paracetamol 500mg tablet</v>
      </c>
      <c r="C207" s="22">
        <v>6031.25</v>
      </c>
      <c r="D207" s="9"/>
      <c r="E207" s="9"/>
      <c r="F207" s="18"/>
      <c r="G207" s="19"/>
      <c r="H207" s="19"/>
      <c r="I207" s="19"/>
      <c r="J207" s="90"/>
    </row>
    <row r="208" spans="1:10" x14ac:dyDescent="0.25">
      <c r="A208" s="127">
        <v>400</v>
      </c>
      <c r="B208" s="8" t="str">
        <f>IFERROR(VLOOKUP(tblTabletsOralSolids[[#This Row],[Item No.]],tblListDrugsMeds[],2,FALSE),"ITEM NO. NOT FOUND")</f>
        <v>Phenobarbital 15 mg tablet</v>
      </c>
      <c r="C208" s="22">
        <v>125</v>
      </c>
      <c r="D208" s="9"/>
      <c r="E208" s="9"/>
      <c r="F208" s="18"/>
      <c r="G208" s="19"/>
      <c r="H208" s="19"/>
      <c r="I208" s="19"/>
      <c r="J208" s="90"/>
    </row>
    <row r="209" spans="1:10" x14ac:dyDescent="0.25">
      <c r="A209" s="127">
        <v>401</v>
      </c>
      <c r="B209" s="8" t="str">
        <f>IFERROR(VLOOKUP(tblTabletsOralSolids[[#This Row],[Item No.]],tblListDrugsMeds[],2,FALSE),"ITEM NO. NOT FOUND")</f>
        <v>Phenobarbital 30 mg tablet</v>
      </c>
      <c r="C209" s="22">
        <v>125</v>
      </c>
      <c r="D209" s="9"/>
      <c r="E209" s="9"/>
      <c r="F209" s="18"/>
      <c r="G209" s="19"/>
      <c r="H209" s="19"/>
      <c r="I209" s="19"/>
      <c r="J209" s="90"/>
    </row>
    <row r="210" spans="1:10" x14ac:dyDescent="0.25">
      <c r="A210" s="127">
        <v>402</v>
      </c>
      <c r="B210" s="8" t="str">
        <f>IFERROR(VLOOKUP(tblTabletsOralSolids[[#This Row],[Item No.]],tblListDrugsMeds[],2,FALSE),"ITEM NO. NOT FOUND")</f>
        <v>Phenobarbital 60 mg tablet</v>
      </c>
      <c r="C210" s="22">
        <v>125</v>
      </c>
      <c r="D210" s="9"/>
      <c r="E210" s="9"/>
      <c r="F210" s="18"/>
      <c r="G210" s="19"/>
      <c r="H210" s="19"/>
      <c r="I210" s="19"/>
      <c r="J210" s="90"/>
    </row>
    <row r="211" spans="1:10" x14ac:dyDescent="0.25">
      <c r="A211" s="127">
        <v>403</v>
      </c>
      <c r="B211" s="8" t="str">
        <f>IFERROR(VLOOKUP(tblTabletsOralSolids[[#This Row],[Item No.]],tblListDrugsMeds[],2,FALSE),"ITEM NO. NOT FOUND")</f>
        <v>Phenobarbital 90 mg tablet</v>
      </c>
      <c r="C211" s="22">
        <v>125</v>
      </c>
      <c r="D211" s="9"/>
      <c r="E211" s="9"/>
      <c r="F211" s="18"/>
      <c r="G211" s="19"/>
      <c r="H211" s="19"/>
      <c r="I211" s="19"/>
      <c r="J211" s="90"/>
    </row>
    <row r="212" spans="1:10" ht="38.25" x14ac:dyDescent="0.25">
      <c r="A212" s="127">
        <v>404</v>
      </c>
      <c r="B212" s="8" t="str">
        <f>IFERROR(VLOOKUP(tblTabletsOralSolids[[#This Row],[Item No.]],tblListDrugsMeds[],2,FALSE),"ITEM NO. NOT FOUND")</f>
        <v>Phenoxymethyl Penicillin (penicillin V) (as potassium salt) 250 mg tablet/capsule</v>
      </c>
      <c r="C212" s="22">
        <v>27.5</v>
      </c>
      <c r="D212" s="9"/>
      <c r="E212" s="9"/>
      <c r="F212" s="18"/>
      <c r="G212" s="19"/>
      <c r="H212" s="19"/>
      <c r="I212" s="19"/>
      <c r="J212" s="90"/>
    </row>
    <row r="213" spans="1:10" ht="38.25" x14ac:dyDescent="0.25">
      <c r="A213" s="127">
        <v>405</v>
      </c>
      <c r="B213" s="8" t="str">
        <f>IFERROR(VLOOKUP(tblTabletsOralSolids[[#This Row],[Item No.]],tblListDrugsMeds[],2,FALSE),"ITEM NO. NOT FOUND")</f>
        <v>Phenoxymethyl Penicillin (penicillin V) (as potassium salt) 500 mg tablet/capsule</v>
      </c>
      <c r="C213" s="22">
        <v>25</v>
      </c>
      <c r="D213" s="9"/>
      <c r="E213" s="9"/>
      <c r="F213" s="18"/>
      <c r="G213" s="19"/>
      <c r="H213" s="19"/>
      <c r="I213" s="19"/>
      <c r="J213" s="90"/>
    </row>
    <row r="214" spans="1:10" x14ac:dyDescent="0.25">
      <c r="A214" s="127">
        <v>406</v>
      </c>
      <c r="B214" s="8" t="str">
        <f>IFERROR(VLOOKUP(tblTabletsOralSolids[[#This Row],[Item No.]],tblListDrugsMeds[],2,FALSE),"ITEM NO. NOT FOUND")</f>
        <v>Phenytoin sodium 100mg capsule</v>
      </c>
      <c r="C214" s="22">
        <v>38.333333333333336</v>
      </c>
      <c r="D214" s="9"/>
      <c r="E214" s="9"/>
      <c r="F214" s="18"/>
      <c r="G214" s="19"/>
      <c r="H214" s="19"/>
      <c r="I214" s="19"/>
      <c r="J214" s="90"/>
    </row>
    <row r="215" spans="1:10" x14ac:dyDescent="0.25">
      <c r="A215" s="127">
        <v>407</v>
      </c>
      <c r="B215" s="8" t="str">
        <f>IFERROR(VLOOKUP(tblTabletsOralSolids[[#This Row],[Item No.]],tblListDrugsMeds[],2,FALSE),"ITEM NO. NOT FOUND")</f>
        <v>Potassium Chloride 600 mg tablet</v>
      </c>
      <c r="C215" s="22">
        <v>2025</v>
      </c>
      <c r="D215" s="9"/>
      <c r="E215" s="9"/>
      <c r="F215" s="18"/>
      <c r="G215" s="19"/>
      <c r="H215" s="19"/>
      <c r="I215" s="19"/>
      <c r="J215" s="90"/>
    </row>
    <row r="216" spans="1:10" ht="38.25" x14ac:dyDescent="0.25">
      <c r="A216" s="127">
        <v>408</v>
      </c>
      <c r="B216" s="8" t="str">
        <f>IFERROR(VLOOKUP(tblTabletsOralSolids[[#This Row],[Item No.]],tblListDrugsMeds[],2,FALSE),"ITEM NO. NOT FOUND")</f>
        <v>Potassium chloride 750mg durules (as chloride) equiv. to approximately 10mEq potassium</v>
      </c>
      <c r="C216" s="22">
        <v>2812.4166666666665</v>
      </c>
      <c r="D216" s="9"/>
      <c r="E216" s="9"/>
      <c r="F216" s="18"/>
      <c r="G216" s="19"/>
      <c r="H216" s="19"/>
      <c r="I216" s="19"/>
      <c r="J216" s="90"/>
    </row>
    <row r="217" spans="1:10" x14ac:dyDescent="0.25">
      <c r="A217" s="127">
        <v>409</v>
      </c>
      <c r="B217" s="8" t="str">
        <f>IFERROR(VLOOKUP(tblTabletsOralSolids[[#This Row],[Item No.]],tblListDrugsMeds[],2,FALSE),"ITEM NO. NOT FOUND")</f>
        <v>Potassium citrate 10mEq tablet</v>
      </c>
      <c r="C217" s="22">
        <v>2185.4166666666665</v>
      </c>
      <c r="D217" s="9"/>
      <c r="E217" s="9"/>
      <c r="F217" s="18"/>
      <c r="G217" s="19"/>
      <c r="H217" s="19"/>
      <c r="I217" s="19"/>
      <c r="J217" s="90"/>
    </row>
    <row r="218" spans="1:10" x14ac:dyDescent="0.25">
      <c r="A218" s="127">
        <v>410</v>
      </c>
      <c r="B218" s="8" t="str">
        <f>IFERROR(VLOOKUP(tblTabletsOralSolids[[#This Row],[Item No.]],tblListDrugsMeds[],2,FALSE),"ITEM NO. NOT FOUND")</f>
        <v>Prednisone 10mg tablet</v>
      </c>
      <c r="C218" s="22">
        <v>2659.0833333333335</v>
      </c>
      <c r="D218" s="9"/>
      <c r="E218" s="9"/>
      <c r="F218" s="18"/>
      <c r="G218" s="19"/>
      <c r="H218" s="19"/>
      <c r="I218" s="19"/>
      <c r="J218" s="90"/>
    </row>
    <row r="219" spans="1:10" x14ac:dyDescent="0.25">
      <c r="A219" s="127">
        <v>411</v>
      </c>
      <c r="B219" s="8" t="str">
        <f>IFERROR(VLOOKUP(tblTabletsOralSolids[[#This Row],[Item No.]],tblListDrugsMeds[],2,FALSE),"ITEM NO. NOT FOUND")</f>
        <v>Prednisone 20mg tablet</v>
      </c>
      <c r="C219" s="22">
        <v>2620.4166666666665</v>
      </c>
      <c r="D219" s="9"/>
      <c r="E219" s="9"/>
      <c r="F219" s="18"/>
      <c r="G219" s="19"/>
      <c r="H219" s="19"/>
      <c r="I219" s="19"/>
      <c r="J219" s="90"/>
    </row>
    <row r="220" spans="1:10" x14ac:dyDescent="0.25">
      <c r="A220" s="127">
        <v>412</v>
      </c>
      <c r="B220" s="8" t="str">
        <f>IFERROR(VLOOKUP(tblTabletsOralSolids[[#This Row],[Item No.]],tblListDrugsMeds[],2,FALSE),"ITEM NO. NOT FOUND")</f>
        <v>Prednisone 5mg tablet</v>
      </c>
      <c r="C220" s="22">
        <v>2444.9166666666665</v>
      </c>
      <c r="D220" s="9"/>
      <c r="E220" s="9"/>
      <c r="F220" s="18"/>
      <c r="G220" s="19"/>
      <c r="H220" s="19"/>
      <c r="I220" s="19"/>
      <c r="J220" s="90"/>
    </row>
    <row r="221" spans="1:10" ht="25.5" x14ac:dyDescent="0.25">
      <c r="A221" s="127">
        <v>413</v>
      </c>
      <c r="B221" s="8" t="str">
        <f>IFERROR(VLOOKUP(tblTabletsOralSolids[[#This Row],[Item No.]],tblListDrugsMeds[],2,FALSE),"ITEM NO. NOT FOUND")</f>
        <v>Propranolol Hydrochloride 10mg tablet</v>
      </c>
      <c r="C221" s="22">
        <v>911.25</v>
      </c>
      <c r="D221" s="9"/>
      <c r="E221" s="9"/>
      <c r="F221" s="18"/>
      <c r="G221" s="19"/>
      <c r="H221" s="19"/>
      <c r="I221" s="19"/>
      <c r="J221" s="90"/>
    </row>
    <row r="222" spans="1:10" ht="25.5" x14ac:dyDescent="0.25">
      <c r="A222" s="127">
        <v>414</v>
      </c>
      <c r="B222" s="8" t="str">
        <f>IFERROR(VLOOKUP(tblTabletsOralSolids[[#This Row],[Item No.]],tblListDrugsMeds[],2,FALSE),"ITEM NO. NOT FOUND")</f>
        <v>Propranolol Hydrochloride 40mg tablet</v>
      </c>
      <c r="C222" s="22">
        <v>448.75</v>
      </c>
      <c r="D222" s="9"/>
      <c r="E222" s="9"/>
      <c r="F222" s="18"/>
      <c r="G222" s="19"/>
      <c r="H222" s="19"/>
      <c r="I222" s="19"/>
      <c r="J222" s="90"/>
    </row>
    <row r="223" spans="1:10" x14ac:dyDescent="0.25">
      <c r="A223" s="127">
        <v>415</v>
      </c>
      <c r="B223" s="8" t="str">
        <f>IFERROR(VLOOKUP(tblTabletsOralSolids[[#This Row],[Item No.]],tblListDrugsMeds[],2,FALSE),"ITEM NO. NOT FOUND")</f>
        <v>Propylthiouracil 50mg tablet</v>
      </c>
      <c r="C223" s="22">
        <v>808.33333333333337</v>
      </c>
      <c r="D223" s="9"/>
      <c r="E223" s="9"/>
      <c r="F223" s="18"/>
      <c r="G223" s="19"/>
      <c r="H223" s="19"/>
      <c r="I223" s="19"/>
      <c r="J223" s="90"/>
    </row>
    <row r="224" spans="1:10" x14ac:dyDescent="0.25">
      <c r="A224" s="127">
        <v>416</v>
      </c>
      <c r="B224" s="8" t="str">
        <f>IFERROR(VLOOKUP(tblTabletsOralSolids[[#This Row],[Item No.]],tblListDrugsMeds[],2,FALSE),"ITEM NO. NOT FOUND")</f>
        <v>Pyridostigmine bromide 60mg tablet</v>
      </c>
      <c r="C224" s="22">
        <v>5217</v>
      </c>
      <c r="D224" s="9"/>
      <c r="E224" s="9"/>
      <c r="F224" s="18"/>
      <c r="G224" s="19"/>
      <c r="H224" s="19"/>
      <c r="I224" s="19"/>
      <c r="J224" s="90"/>
    </row>
    <row r="225" spans="1:10" x14ac:dyDescent="0.25">
      <c r="A225" s="127">
        <v>417</v>
      </c>
      <c r="B225" s="8" t="str">
        <f>IFERROR(VLOOKUP(tblTabletsOralSolids[[#This Row],[Item No.]],tblListDrugsMeds[],2,FALSE),"ITEM NO. NOT FOUND")</f>
        <v>Quetiapine (as fumarate) 100mg tablet</v>
      </c>
      <c r="C225" s="22">
        <v>429.33333333333331</v>
      </c>
      <c r="D225" s="9"/>
      <c r="E225" s="9"/>
      <c r="F225" s="18"/>
      <c r="G225" s="19"/>
      <c r="H225" s="19"/>
      <c r="I225" s="19"/>
      <c r="J225" s="90"/>
    </row>
    <row r="226" spans="1:10" x14ac:dyDescent="0.25">
      <c r="A226" s="127">
        <v>418</v>
      </c>
      <c r="B226" s="8" t="str">
        <f>IFERROR(VLOOKUP(tblTabletsOralSolids[[#This Row],[Item No.]],tblListDrugsMeds[],2,FALSE),"ITEM NO. NOT FOUND")</f>
        <v>Quetiapine (as fumarate) 25mg tablet</v>
      </c>
      <c r="C226" s="22">
        <v>645</v>
      </c>
      <c r="D226" s="9"/>
      <c r="E226" s="9"/>
      <c r="F226" s="18"/>
      <c r="G226" s="19"/>
      <c r="H226" s="19"/>
      <c r="I226" s="19"/>
      <c r="J226" s="90"/>
    </row>
    <row r="227" spans="1:10" x14ac:dyDescent="0.25">
      <c r="A227" s="127">
        <v>419</v>
      </c>
      <c r="B227" s="8" t="str">
        <f>IFERROR(VLOOKUP(tblTabletsOralSolids[[#This Row],[Item No.]],tblListDrugsMeds[],2,FALSE),"ITEM NO. NOT FOUND")</f>
        <v>Quetiapine (as fumarate) 200mg tablet</v>
      </c>
      <c r="C227" s="22">
        <v>421.75</v>
      </c>
      <c r="D227" s="9"/>
      <c r="E227" s="9"/>
      <c r="F227" s="18"/>
      <c r="G227" s="19"/>
      <c r="H227" s="19"/>
      <c r="I227" s="19"/>
      <c r="J227" s="90"/>
    </row>
    <row r="228" spans="1:10" x14ac:dyDescent="0.25">
      <c r="A228" s="127">
        <v>420</v>
      </c>
      <c r="B228" s="8" t="str">
        <f>IFERROR(VLOOKUP(tblTabletsOralSolids[[#This Row],[Item No.]],tblListDrugsMeds[],2,FALSE),"ITEM NO. NOT FOUND")</f>
        <v>Quetiapine (as fumarate) 300mg tablet</v>
      </c>
      <c r="C228" s="22">
        <v>250</v>
      </c>
      <c r="D228" s="9"/>
      <c r="E228" s="9"/>
      <c r="F228" s="18"/>
      <c r="G228" s="19"/>
      <c r="H228" s="19"/>
      <c r="I228" s="19"/>
      <c r="J228" s="90"/>
    </row>
    <row r="229" spans="1:10" x14ac:dyDescent="0.25">
      <c r="A229" s="127">
        <v>421</v>
      </c>
      <c r="B229" s="8" t="str">
        <f>IFERROR(VLOOKUP(tblTabletsOralSolids[[#This Row],[Item No.]],tblListDrugsMeds[],2,FALSE),"ITEM NO. NOT FOUND")</f>
        <v>Ranitidine Hydrochloride 150mg tablet</v>
      </c>
      <c r="C229" s="22">
        <v>880.66666666666663</v>
      </c>
      <c r="D229" s="9"/>
      <c r="E229" s="9"/>
      <c r="F229" s="18"/>
      <c r="G229" s="19"/>
      <c r="H229" s="19"/>
      <c r="I229" s="19"/>
      <c r="J229" s="90"/>
    </row>
    <row r="230" spans="1:10" x14ac:dyDescent="0.25">
      <c r="A230" s="127">
        <v>422</v>
      </c>
      <c r="B230" s="8" t="str">
        <f>IFERROR(VLOOKUP(tblTabletsOralSolids[[#This Row],[Item No.]],tblListDrugsMeds[],2,FALSE),"ITEM NO. NOT FOUND")</f>
        <v>Ranitidine Hydrochloride 300mg tablet</v>
      </c>
      <c r="C230" s="22">
        <v>802.5</v>
      </c>
      <c r="D230" s="9"/>
      <c r="E230" s="9"/>
      <c r="F230" s="18"/>
      <c r="G230" s="19"/>
      <c r="H230" s="19"/>
      <c r="I230" s="19"/>
      <c r="J230" s="90"/>
    </row>
    <row r="231" spans="1:10" x14ac:dyDescent="0.25">
      <c r="A231" s="127">
        <v>423</v>
      </c>
      <c r="B231" s="8" t="str">
        <f>IFERROR(VLOOKUP(tblTabletsOralSolids[[#This Row],[Item No.]],tblListDrugsMeds[],2,FALSE),"ITEM NO. NOT FOUND")</f>
        <v>Rifaximin 200mg tablet</v>
      </c>
      <c r="C231" s="22">
        <v>417.5</v>
      </c>
      <c r="D231" s="9"/>
      <c r="E231" s="9"/>
      <c r="F231" s="18"/>
      <c r="G231" s="19"/>
      <c r="H231" s="19"/>
      <c r="I231" s="19"/>
      <c r="J231" s="90"/>
    </row>
    <row r="232" spans="1:10" x14ac:dyDescent="0.25">
      <c r="A232" s="127">
        <v>424</v>
      </c>
      <c r="B232" s="8" t="str">
        <f>IFERROR(VLOOKUP(tblTabletsOralSolids[[#This Row],[Item No.]],tblListDrugsMeds[],2,FALSE),"ITEM NO. NOT FOUND")</f>
        <v>Risperidone 1mg tablet</v>
      </c>
      <c r="C232" s="22">
        <v>480.41666666666669</v>
      </c>
      <c r="D232" s="9"/>
      <c r="E232" s="9"/>
      <c r="F232" s="18"/>
      <c r="G232" s="19"/>
      <c r="H232" s="19"/>
      <c r="I232" s="19"/>
      <c r="J232" s="90"/>
    </row>
    <row r="233" spans="1:10" x14ac:dyDescent="0.25">
      <c r="A233" s="127">
        <v>425</v>
      </c>
      <c r="B233" s="8" t="str">
        <f>IFERROR(VLOOKUP(tblTabletsOralSolids[[#This Row],[Item No.]],tblListDrugsMeds[],2,FALSE),"ITEM NO. NOT FOUND")</f>
        <v>Risperidone 2mg tablet</v>
      </c>
      <c r="C233" s="22">
        <v>1434.6666666666667</v>
      </c>
      <c r="D233" s="9"/>
      <c r="E233" s="9"/>
      <c r="F233" s="18"/>
      <c r="G233" s="19"/>
      <c r="H233" s="19"/>
      <c r="I233" s="19"/>
      <c r="J233" s="90"/>
    </row>
    <row r="234" spans="1:10" x14ac:dyDescent="0.25">
      <c r="A234" s="127">
        <v>426</v>
      </c>
      <c r="B234" s="8" t="str">
        <f>IFERROR(VLOOKUP(tblTabletsOralSolids[[#This Row],[Item No.]],tblListDrugsMeds[],2,FALSE),"ITEM NO. NOT FOUND")</f>
        <v>Rosuvastatin calcium 10mg tablet</v>
      </c>
      <c r="C234" s="22">
        <v>1313.5833333333333</v>
      </c>
      <c r="D234" s="9"/>
      <c r="E234" s="9"/>
      <c r="F234" s="18"/>
      <c r="G234" s="19"/>
      <c r="H234" s="19"/>
      <c r="I234" s="19"/>
      <c r="J234" s="90"/>
    </row>
    <row r="235" spans="1:10" x14ac:dyDescent="0.25">
      <c r="A235" s="127">
        <v>427</v>
      </c>
      <c r="B235" s="8" t="str">
        <f>IFERROR(VLOOKUP(tblTabletsOralSolids[[#This Row],[Item No.]],tblListDrugsMeds[],2,FALSE),"ITEM NO. NOT FOUND")</f>
        <v>Rosuvastatin calcium 20mg tablet</v>
      </c>
      <c r="C235" s="22">
        <v>1234.1666666666667</v>
      </c>
      <c r="D235" s="9"/>
      <c r="E235" s="9"/>
      <c r="F235" s="18"/>
      <c r="G235" s="19"/>
      <c r="H235" s="19"/>
      <c r="I235" s="19"/>
      <c r="J235" s="90"/>
    </row>
    <row r="236" spans="1:10" x14ac:dyDescent="0.25">
      <c r="A236" s="127">
        <v>428</v>
      </c>
      <c r="B236" s="8" t="str">
        <f>IFERROR(VLOOKUP(tblTabletsOralSolids[[#This Row],[Item No.]],tblListDrugsMeds[],2,FALSE),"ITEM NO. NOT FOUND")</f>
        <v>Sacubitril/Valsartan 50 mg tablet</v>
      </c>
      <c r="C236" s="22">
        <v>978.75</v>
      </c>
      <c r="D236" s="9"/>
      <c r="E236" s="9"/>
      <c r="F236" s="18"/>
      <c r="G236" s="19"/>
      <c r="H236" s="19"/>
      <c r="I236" s="19"/>
      <c r="J236" s="90"/>
    </row>
    <row r="237" spans="1:10" x14ac:dyDescent="0.25">
      <c r="A237" s="127">
        <v>429</v>
      </c>
      <c r="B237" s="8" t="str">
        <f>IFERROR(VLOOKUP(tblTabletsOralSolids[[#This Row],[Item No.]],tblListDrugsMeds[],2,FALSE),"ITEM NO. NOT FOUND")</f>
        <v>Sacubitril/Valsartan 100 mg tablet</v>
      </c>
      <c r="C237" s="22">
        <v>877.66666666666663</v>
      </c>
      <c r="D237" s="9"/>
      <c r="E237" s="9"/>
      <c r="F237" s="18"/>
      <c r="G237" s="19"/>
      <c r="H237" s="19"/>
      <c r="I237" s="19"/>
      <c r="J237" s="90"/>
    </row>
    <row r="238" spans="1:10" ht="25.5" x14ac:dyDescent="0.25">
      <c r="A238" s="127">
        <v>430</v>
      </c>
      <c r="B238" s="8" t="str">
        <f>IFERROR(VLOOKUP(tblTabletsOralSolids[[#This Row],[Item No.]],tblListDrugsMeds[],2,FALSE),"ITEM NO. NOT FOUND")</f>
        <v>Sambong [Blumea balsamifera (L) DC (Fam. Compositae)] 500mg tablet</v>
      </c>
      <c r="C238" s="22">
        <v>495.91666666666669</v>
      </c>
      <c r="D238" s="9"/>
      <c r="E238" s="9"/>
      <c r="F238" s="18"/>
      <c r="G238" s="19"/>
      <c r="H238" s="19"/>
      <c r="I238" s="19"/>
      <c r="J238" s="90"/>
    </row>
    <row r="239" spans="1:10" x14ac:dyDescent="0.25">
      <c r="A239" s="127">
        <v>431</v>
      </c>
      <c r="B239" s="8" t="str">
        <f>IFERROR(VLOOKUP(tblTabletsOralSolids[[#This Row],[Item No.]],tblListDrugsMeds[],2,FALSE),"ITEM NO. NOT FOUND")</f>
        <v>Sertraline Hydrochloride 50mg tablet</v>
      </c>
      <c r="C239" s="22">
        <v>480.66666666666669</v>
      </c>
      <c r="D239" s="9"/>
      <c r="E239" s="9"/>
      <c r="F239" s="18"/>
      <c r="G239" s="19"/>
      <c r="H239" s="19"/>
      <c r="I239" s="19"/>
      <c r="J239" s="90"/>
    </row>
    <row r="240" spans="1:10" x14ac:dyDescent="0.25">
      <c r="A240" s="127">
        <v>432</v>
      </c>
      <c r="B240" s="8" t="str">
        <f>IFERROR(VLOOKUP(tblTabletsOralSolids[[#This Row],[Item No.]],tblListDrugsMeds[],2,FALSE),"ITEM NO. NOT FOUND")</f>
        <v>Sevelamer Carbonate 800mg tablet</v>
      </c>
      <c r="C240" s="22">
        <v>5676.75</v>
      </c>
      <c r="D240" s="9"/>
      <c r="E240" s="9"/>
      <c r="F240" s="18"/>
      <c r="G240" s="19"/>
      <c r="H240" s="19"/>
      <c r="I240" s="19"/>
      <c r="J240" s="90"/>
    </row>
    <row r="241" spans="1:10" x14ac:dyDescent="0.25">
      <c r="A241" s="127">
        <v>433</v>
      </c>
      <c r="B241" s="8" t="str">
        <f>IFERROR(VLOOKUP(tblTabletsOralSolids[[#This Row],[Item No.]],tblListDrugsMeds[],2,FALSE),"ITEM NO. NOT FOUND")</f>
        <v>Simvastatin 20mg tablet</v>
      </c>
      <c r="C241" s="22">
        <v>779.5</v>
      </c>
      <c r="D241" s="9"/>
      <c r="E241" s="9"/>
      <c r="F241" s="18"/>
      <c r="G241" s="19"/>
      <c r="H241" s="19"/>
      <c r="I241" s="19"/>
      <c r="J241" s="90"/>
    </row>
    <row r="242" spans="1:10" x14ac:dyDescent="0.25">
      <c r="A242" s="127">
        <v>434</v>
      </c>
      <c r="B242" s="8" t="str">
        <f>IFERROR(VLOOKUP(tblTabletsOralSolids[[#This Row],[Item No.]],tblListDrugsMeds[],2,FALSE),"ITEM NO. NOT FOUND")</f>
        <v>Simvastatin 40mg tablet</v>
      </c>
      <c r="C242" s="22">
        <v>342.75</v>
      </c>
      <c r="D242" s="9"/>
      <c r="E242" s="9"/>
      <c r="F242" s="18"/>
      <c r="G242" s="19"/>
      <c r="H242" s="19"/>
      <c r="I242" s="19"/>
      <c r="J242" s="90"/>
    </row>
    <row r="243" spans="1:10" x14ac:dyDescent="0.25">
      <c r="A243" s="127">
        <v>435</v>
      </c>
      <c r="B243" s="8" t="str">
        <f>IFERROR(VLOOKUP(tblTabletsOralSolids[[#This Row],[Item No.]],tblListDrugsMeds[],2,FALSE),"ITEM NO. NOT FOUND")</f>
        <v>Sodium Bicarbonate 650 mg tablet</v>
      </c>
      <c r="C243" s="22">
        <v>4300</v>
      </c>
      <c r="D243" s="9"/>
      <c r="E243" s="9"/>
      <c r="F243" s="18"/>
      <c r="G243" s="19"/>
      <c r="H243" s="19"/>
      <c r="I243" s="19"/>
      <c r="J243" s="90"/>
    </row>
    <row r="244" spans="1:10" ht="51" x14ac:dyDescent="0.25">
      <c r="A244" s="127">
        <v>436</v>
      </c>
      <c r="B244" s="8" t="str">
        <f>IFERROR(VLOOKUP(tblTabletsOralSolids[[#This Row],[Item No.]],tblListDrugsMeds[],2,FALSE),"ITEM NO. NOT FOUND")</f>
        <v>Sodium Valproate + Valproic Acid 500 mg (333 mg sodium valproate + 145 mg valproic acid) controlled release tablet</v>
      </c>
      <c r="C244" s="22">
        <v>1088.25</v>
      </c>
      <c r="D244" s="9"/>
      <c r="E244" s="9"/>
      <c r="F244" s="18"/>
      <c r="G244" s="19"/>
      <c r="H244" s="19"/>
      <c r="I244" s="19"/>
      <c r="J244" s="90"/>
    </row>
    <row r="245" spans="1:10" ht="25.5" x14ac:dyDescent="0.25">
      <c r="A245" s="127">
        <v>437</v>
      </c>
      <c r="B245" s="8" t="str">
        <f>IFERROR(VLOOKUP(tblTabletsOralSolids[[#This Row],[Item No.]],tblListDrugsMeds[],2,FALSE),"ITEM NO. NOT FOUND")</f>
        <v>Spironolactone (K-sparer) 100mg tablet</v>
      </c>
      <c r="C245" s="22">
        <v>816.66666666666663</v>
      </c>
      <c r="D245" s="9"/>
      <c r="E245" s="9"/>
      <c r="F245" s="18"/>
      <c r="G245" s="19"/>
      <c r="H245" s="19"/>
      <c r="I245" s="19"/>
      <c r="J245" s="90"/>
    </row>
    <row r="246" spans="1:10" x14ac:dyDescent="0.25">
      <c r="A246" s="127">
        <v>438</v>
      </c>
      <c r="B246" s="8" t="str">
        <f>IFERROR(VLOOKUP(tblTabletsOralSolids[[#This Row],[Item No.]],tblListDrugsMeds[],2,FALSE),"ITEM NO. NOT FOUND")</f>
        <v>Spironolactone (K-sparer) 25mg tablet</v>
      </c>
      <c r="C246" s="22">
        <v>978.91666666666663</v>
      </c>
      <c r="D246" s="9"/>
      <c r="E246" s="9"/>
      <c r="F246" s="18"/>
      <c r="G246" s="19"/>
      <c r="H246" s="19"/>
      <c r="I246" s="19"/>
      <c r="J246" s="90"/>
    </row>
    <row r="247" spans="1:10" x14ac:dyDescent="0.25">
      <c r="A247" s="127">
        <v>439</v>
      </c>
      <c r="B247" s="8" t="str">
        <f>IFERROR(VLOOKUP(tblTabletsOralSolids[[#This Row],[Item No.]],tblListDrugsMeds[],2,FALSE),"ITEM NO. NOT FOUND")</f>
        <v>Spironolactone (K-sparer) 50mg tablet</v>
      </c>
      <c r="C247" s="22">
        <v>1058.3333333333333</v>
      </c>
      <c r="D247" s="9"/>
      <c r="E247" s="9"/>
      <c r="F247" s="18"/>
      <c r="G247" s="19"/>
      <c r="H247" s="19"/>
      <c r="I247" s="19"/>
      <c r="J247" s="90"/>
    </row>
    <row r="248" spans="1:10" ht="25.5" x14ac:dyDescent="0.25">
      <c r="A248" s="127">
        <v>440</v>
      </c>
      <c r="B248" s="8" t="str">
        <f>IFERROR(VLOOKUP(tblTabletsOralSolids[[#This Row],[Item No.]],tblListDrugsMeds[],2,FALSE),"ITEM NO. NOT FOUND")</f>
        <v>Standard Senna Concentrate 187mg tablet</v>
      </c>
      <c r="C248" s="22">
        <v>416.66666666666669</v>
      </c>
      <c r="D248" s="9"/>
      <c r="E248" s="9"/>
      <c r="F248" s="18"/>
      <c r="G248" s="19"/>
      <c r="H248" s="19"/>
      <c r="I248" s="19"/>
      <c r="J248" s="90"/>
    </row>
    <row r="249" spans="1:10" ht="25.5" x14ac:dyDescent="0.25">
      <c r="A249" s="127">
        <v>441</v>
      </c>
      <c r="B249" s="8" t="str">
        <f>IFERROR(VLOOKUP(tblTabletsOralSolids[[#This Row],[Item No.]],tblListDrugsMeds[],2,FALSE),"ITEM NO. NOT FOUND")</f>
        <v>Standard Senna Concentrate 374mg tablet</v>
      </c>
      <c r="C249" s="22">
        <v>400</v>
      </c>
      <c r="D249" s="9"/>
      <c r="E249" s="9"/>
      <c r="F249" s="18"/>
      <c r="G249" s="19"/>
      <c r="H249" s="19"/>
      <c r="I249" s="19"/>
      <c r="J249" s="90"/>
    </row>
    <row r="250" spans="1:10" x14ac:dyDescent="0.25">
      <c r="A250" s="127">
        <v>442</v>
      </c>
      <c r="B250" s="8" t="str">
        <f>IFERROR(VLOOKUP(tblTabletsOralSolids[[#This Row],[Item No.]],tblListDrugsMeds[],2,FALSE),"ITEM NO. NOT FOUND")</f>
        <v>Sucralfate 1g tablet</v>
      </c>
      <c r="C250" s="22">
        <v>204.16666666666666</v>
      </c>
      <c r="D250" s="9"/>
      <c r="E250" s="9"/>
      <c r="F250" s="18"/>
      <c r="G250" s="19"/>
      <c r="H250" s="19"/>
      <c r="I250" s="19"/>
      <c r="J250" s="90"/>
    </row>
    <row r="251" spans="1:10" x14ac:dyDescent="0.25">
      <c r="A251" s="127">
        <v>443</v>
      </c>
      <c r="B251" s="8" t="str">
        <f>IFERROR(VLOOKUP(tblTabletsOralSolids[[#This Row],[Item No.]],tblListDrugsMeds[],2,FALSE),"ITEM NO. NOT FOUND")</f>
        <v>Tacrolimus 1mg capsule</v>
      </c>
      <c r="C251" s="22">
        <v>219.25</v>
      </c>
      <c r="D251" s="9"/>
      <c r="E251" s="9"/>
      <c r="F251" s="18"/>
      <c r="G251" s="19"/>
      <c r="H251" s="19"/>
      <c r="I251" s="19"/>
      <c r="J251" s="90"/>
    </row>
    <row r="252" spans="1:10" x14ac:dyDescent="0.25">
      <c r="A252" s="127">
        <v>444</v>
      </c>
      <c r="B252" s="8" t="str">
        <f>IFERROR(VLOOKUP(tblTabletsOralSolids[[#This Row],[Item No.]],tblListDrugsMeds[],2,FALSE),"ITEM NO. NOT FOUND")</f>
        <v>Tamoxifen citrate 20mg tablet</v>
      </c>
      <c r="C252" s="22">
        <v>6542.416666666667</v>
      </c>
      <c r="D252" s="9"/>
      <c r="E252" s="9"/>
      <c r="F252" s="18"/>
      <c r="G252" s="19"/>
      <c r="H252" s="19"/>
      <c r="I252" s="19"/>
      <c r="J252" s="90"/>
    </row>
    <row r="253" spans="1:10" ht="25.5" x14ac:dyDescent="0.25">
      <c r="A253" s="127">
        <v>445</v>
      </c>
      <c r="B253" s="8" t="str">
        <f>IFERROR(VLOOKUP(tblTabletsOralSolids[[#This Row],[Item No.]],tblListDrugsMeds[],2,FALSE),"ITEM NO. NOT FOUND")</f>
        <v>Tamsulosin 400mcg prolonged release film-coated tablet</v>
      </c>
      <c r="C253" s="22">
        <v>927.5</v>
      </c>
      <c r="D253" s="9"/>
      <c r="E253" s="9"/>
      <c r="F253" s="18"/>
      <c r="G253" s="19"/>
      <c r="H253" s="19"/>
      <c r="I253" s="19"/>
      <c r="J253" s="90"/>
    </row>
    <row r="254" spans="1:10" ht="25.5" x14ac:dyDescent="0.25">
      <c r="A254" s="127">
        <v>446</v>
      </c>
      <c r="B254" s="8" t="str">
        <f>IFERROR(VLOOKUP(tblTabletsOralSolids[[#This Row],[Item No.]],tblListDrugsMeds[],2,FALSE),"ITEM NO. NOT FOUND")</f>
        <v>Tamsulosin Hydrochloride 200mcg capsule</v>
      </c>
      <c r="C254" s="22">
        <v>240.33333333333334</v>
      </c>
      <c r="D254" s="9"/>
      <c r="E254" s="9"/>
      <c r="F254" s="18"/>
      <c r="G254" s="19"/>
      <c r="H254" s="19"/>
      <c r="I254" s="19"/>
      <c r="J254" s="90"/>
    </row>
    <row r="255" spans="1:10" ht="25.5" x14ac:dyDescent="0.25">
      <c r="A255" s="127">
        <v>447</v>
      </c>
      <c r="B255" s="8" t="str">
        <f>IFERROR(VLOOKUP(tblTabletsOralSolids[[#This Row],[Item No.]],tblListDrugsMeds[],2,FALSE),"ITEM NO. NOT FOUND")</f>
        <v>Tamsulosin 200 mcg orally disintegrating tablet</v>
      </c>
      <c r="C255" s="22">
        <v>233.33333333333334</v>
      </c>
      <c r="D255" s="9"/>
      <c r="E255" s="9"/>
      <c r="F255" s="18"/>
      <c r="G255" s="19"/>
      <c r="H255" s="19"/>
      <c r="I255" s="19"/>
      <c r="J255" s="90"/>
    </row>
    <row r="256" spans="1:10" x14ac:dyDescent="0.25">
      <c r="A256" s="127">
        <v>448</v>
      </c>
      <c r="B256" s="8" t="str">
        <f>IFERROR(VLOOKUP(tblTabletsOralSolids[[#This Row],[Item No.]],tblListDrugsMeds[],2,FALSE),"ITEM NO. NOT FOUND")</f>
        <v>Telmisartan 40mg tablet</v>
      </c>
      <c r="C256" s="22">
        <v>1895</v>
      </c>
      <c r="D256" s="9"/>
      <c r="E256" s="9"/>
      <c r="F256" s="18"/>
      <c r="G256" s="19"/>
      <c r="H256" s="19"/>
      <c r="I256" s="19"/>
      <c r="J256" s="90"/>
    </row>
    <row r="257" spans="1:10" x14ac:dyDescent="0.25">
      <c r="A257" s="127">
        <v>449</v>
      </c>
      <c r="B257" s="8" t="str">
        <f>IFERROR(VLOOKUP(tblTabletsOralSolids[[#This Row],[Item No.]],tblListDrugsMeds[],2,FALSE),"ITEM NO. NOT FOUND")</f>
        <v>Telmisartan 80mg tablet</v>
      </c>
      <c r="C257" s="22">
        <v>2212.25</v>
      </c>
      <c r="D257" s="9"/>
      <c r="E257" s="9"/>
      <c r="F257" s="18"/>
      <c r="G257" s="19"/>
      <c r="H257" s="19"/>
      <c r="I257" s="19"/>
      <c r="J257" s="90"/>
    </row>
    <row r="258" spans="1:10" ht="25.5" x14ac:dyDescent="0.25">
      <c r="A258" s="127">
        <v>450</v>
      </c>
      <c r="B258" s="8" t="str">
        <f>IFERROR(VLOOKUP(tblTabletsOralSolids[[#This Row],[Item No.]],tblListDrugsMeds[],2,FALSE),"ITEM NO. NOT FOUND")</f>
        <v>Telmisartan + Hydrochlorothiazide 40 mg + 12.5 mg tablet</v>
      </c>
      <c r="C258" s="22">
        <v>150</v>
      </c>
      <c r="D258" s="9"/>
      <c r="E258" s="9"/>
      <c r="F258" s="18"/>
      <c r="G258" s="19"/>
      <c r="H258" s="19"/>
      <c r="I258" s="19"/>
      <c r="J258" s="90"/>
    </row>
    <row r="259" spans="1:10" ht="25.5" x14ac:dyDescent="0.25">
      <c r="A259" s="127">
        <v>451</v>
      </c>
      <c r="B259" s="8" t="str">
        <f>IFERROR(VLOOKUP(tblTabletsOralSolids[[#This Row],[Item No.]],tblListDrugsMeds[],2,FALSE),"ITEM NO. NOT FOUND")</f>
        <v>Tenofovir disoproxil fumarate 300 mg tablet</v>
      </c>
      <c r="C259" s="22">
        <v>185</v>
      </c>
      <c r="D259" s="9"/>
      <c r="E259" s="9"/>
      <c r="F259" s="18"/>
      <c r="G259" s="19"/>
      <c r="H259" s="19"/>
      <c r="I259" s="19"/>
      <c r="J259" s="90"/>
    </row>
    <row r="260" spans="1:10" ht="25.5" x14ac:dyDescent="0.25">
      <c r="A260" s="127">
        <v>452</v>
      </c>
      <c r="B260" s="8" t="str">
        <f>IFERROR(VLOOKUP(tblTabletsOralSolids[[#This Row],[Item No.]],tblListDrugsMeds[],2,FALSE),"ITEM NO. NOT FOUND")</f>
        <v>Tenofovir alafenamide fumarate 25 mg tablet</v>
      </c>
      <c r="C260" s="22">
        <v>155</v>
      </c>
      <c r="D260" s="9"/>
      <c r="E260" s="9"/>
      <c r="F260" s="18"/>
      <c r="G260" s="19"/>
      <c r="H260" s="19"/>
      <c r="I260" s="19"/>
      <c r="J260" s="90"/>
    </row>
    <row r="261" spans="1:10" ht="25.5" x14ac:dyDescent="0.25">
      <c r="A261" s="127">
        <v>453</v>
      </c>
      <c r="B261" s="8" t="str">
        <f>IFERROR(VLOOKUP(tblTabletsOralSolids[[#This Row],[Item No.]],tblListDrugsMeds[],2,FALSE),"ITEM NO. NOT FOUND")</f>
        <v>Terazosin (as hydrochloride) 1mg tablet</v>
      </c>
      <c r="C261" s="22">
        <v>125.83333333333333</v>
      </c>
      <c r="D261" s="9"/>
      <c r="E261" s="9"/>
      <c r="F261" s="18"/>
      <c r="G261" s="19"/>
      <c r="H261" s="19"/>
      <c r="I261" s="19"/>
      <c r="J261" s="90"/>
    </row>
    <row r="262" spans="1:10" ht="25.5" x14ac:dyDescent="0.25">
      <c r="A262" s="127">
        <v>454</v>
      </c>
      <c r="B262" s="8" t="str">
        <f>IFERROR(VLOOKUP(tblTabletsOralSolids[[#This Row],[Item No.]],tblListDrugsMeds[],2,FALSE),"ITEM NO. NOT FOUND")</f>
        <v>Terazosin (as hydrochloride) 2mg tablet</v>
      </c>
      <c r="C262" s="22">
        <v>402.5</v>
      </c>
      <c r="D262" s="9"/>
      <c r="E262" s="9"/>
      <c r="F262" s="18"/>
      <c r="G262" s="19"/>
      <c r="H262" s="19"/>
      <c r="I262" s="19"/>
      <c r="J262" s="90"/>
    </row>
    <row r="263" spans="1:10" ht="25.5" x14ac:dyDescent="0.25">
      <c r="A263" s="127">
        <v>455</v>
      </c>
      <c r="B263" s="8" t="str">
        <f>IFERROR(VLOOKUP(tblTabletsOralSolids[[#This Row],[Item No.]],tblListDrugsMeds[],2,FALSE),"ITEM NO. NOT FOUND")</f>
        <v>Terazosin (as hydrochloride) 5mg tablet</v>
      </c>
      <c r="C263" s="22">
        <v>995</v>
      </c>
      <c r="D263" s="9"/>
      <c r="E263" s="9"/>
      <c r="F263" s="18"/>
      <c r="G263" s="19"/>
      <c r="H263" s="19"/>
      <c r="I263" s="19"/>
      <c r="J263" s="90"/>
    </row>
    <row r="264" spans="1:10" x14ac:dyDescent="0.25">
      <c r="A264" s="127">
        <v>456</v>
      </c>
      <c r="B264" s="8" t="str">
        <f>IFERROR(VLOOKUP(tblTabletsOralSolids[[#This Row],[Item No.]],tblListDrugsMeds[],2,FALSE),"ITEM NO. NOT FOUND")</f>
        <v>Tolvaptan 15 mg tablet</v>
      </c>
      <c r="C264" s="22">
        <v>230</v>
      </c>
      <c r="D264" s="9"/>
      <c r="E264" s="9"/>
      <c r="F264" s="18"/>
      <c r="G264" s="19"/>
      <c r="H264" s="19"/>
      <c r="I264" s="19"/>
      <c r="J264" s="90"/>
    </row>
    <row r="265" spans="1:10" x14ac:dyDescent="0.25">
      <c r="A265" s="127">
        <v>457</v>
      </c>
      <c r="B265" s="8" t="str">
        <f>IFERROR(VLOOKUP(tblTabletsOralSolids[[#This Row],[Item No.]],tblListDrugsMeds[],2,FALSE),"ITEM NO. NOT FOUND")</f>
        <v>Topiramate 25mg tablet</v>
      </c>
      <c r="C265" s="22">
        <v>153.33333333333334</v>
      </c>
      <c r="D265" s="9"/>
      <c r="E265" s="9"/>
      <c r="F265" s="18"/>
      <c r="G265" s="19"/>
      <c r="H265" s="19"/>
      <c r="I265" s="19"/>
      <c r="J265" s="90"/>
    </row>
    <row r="266" spans="1:10" x14ac:dyDescent="0.25">
      <c r="A266" s="127">
        <v>458</v>
      </c>
      <c r="B266" s="8" t="str">
        <f>IFERROR(VLOOKUP(tblTabletsOralSolids[[#This Row],[Item No.]],tblListDrugsMeds[],2,FALSE),"ITEM NO. NOT FOUND")</f>
        <v>Topiramate 50mg tablet</v>
      </c>
      <c r="C266" s="22">
        <v>133.33333333333334</v>
      </c>
      <c r="D266" s="9"/>
      <c r="E266" s="9"/>
      <c r="F266" s="18"/>
      <c r="G266" s="19"/>
      <c r="H266" s="19"/>
      <c r="I266" s="19"/>
      <c r="J266" s="90"/>
    </row>
    <row r="267" spans="1:10" ht="25.5" x14ac:dyDescent="0.25">
      <c r="A267" s="127">
        <v>459</v>
      </c>
      <c r="B267" s="8" t="str">
        <f>IFERROR(VLOOKUP(tblTabletsOralSolids[[#This Row],[Item No.]],tblListDrugsMeds[],2,FALSE),"ITEM NO. NOT FOUND")</f>
        <v>Tramadol Hydrochloride 50mg capsule/dispersible tablet</v>
      </c>
      <c r="C267" s="22">
        <v>1857.9166666666667</v>
      </c>
      <c r="D267" s="9"/>
      <c r="E267" s="9"/>
      <c r="F267" s="18"/>
      <c r="G267" s="19"/>
      <c r="H267" s="19"/>
      <c r="I267" s="19"/>
      <c r="J267" s="90"/>
    </row>
    <row r="268" spans="1:10" ht="25.5" x14ac:dyDescent="0.25">
      <c r="A268" s="127">
        <v>460</v>
      </c>
      <c r="B268" s="8" t="str">
        <f>IFERROR(VLOOKUP(tblTabletsOralSolids[[#This Row],[Item No.]],tblListDrugsMeds[],2,FALSE),"ITEM NO. NOT FOUND")</f>
        <v>Tramadol Hydrochloride 100 mg MR tablet</v>
      </c>
      <c r="C268" s="22">
        <v>308.33333333333331</v>
      </c>
      <c r="D268" s="9"/>
      <c r="E268" s="9"/>
      <c r="F268" s="18"/>
      <c r="G268" s="19"/>
      <c r="H268" s="19"/>
      <c r="I268" s="19"/>
      <c r="J268" s="90"/>
    </row>
    <row r="269" spans="1:10" x14ac:dyDescent="0.25">
      <c r="A269" s="127">
        <v>461</v>
      </c>
      <c r="B269" s="8" t="str">
        <f>IFERROR(VLOOKUP(tblTabletsOralSolids[[#This Row],[Item No.]],tblListDrugsMeds[],2,FALSE),"ITEM NO. NOT FOUND")</f>
        <v>Tranexamic acid 500mg tablet/capsule</v>
      </c>
      <c r="C269" s="22">
        <v>1678.3333333333333</v>
      </c>
      <c r="D269" s="9"/>
      <c r="E269" s="9"/>
      <c r="F269" s="18"/>
      <c r="G269" s="19"/>
      <c r="H269" s="19"/>
      <c r="I269" s="19"/>
      <c r="J269" s="90"/>
    </row>
    <row r="270" spans="1:10" ht="25.5" x14ac:dyDescent="0.25">
      <c r="A270" s="127">
        <v>462</v>
      </c>
      <c r="B270" s="8" t="str">
        <f>IFERROR(VLOOKUP(tblTabletsOralSolids[[#This Row],[Item No.]],tblListDrugsMeds[],2,FALSE),"ITEM NO. NOT FOUND")</f>
        <v>Trimetazidine Hydrochloride 35mg tablet</v>
      </c>
      <c r="C270" s="22">
        <v>2006.5</v>
      </c>
      <c r="D270" s="9"/>
      <c r="E270" s="9"/>
      <c r="F270" s="18"/>
      <c r="G270" s="19"/>
      <c r="H270" s="19"/>
      <c r="I270" s="19"/>
      <c r="J270" s="90"/>
    </row>
    <row r="271" spans="1:10" x14ac:dyDescent="0.25">
      <c r="A271" s="127">
        <v>463</v>
      </c>
      <c r="B271" s="8" t="str">
        <f>IFERROR(VLOOKUP(tblTabletsOralSolids[[#This Row],[Item No.]],tblListDrugsMeds[],2,FALSE),"ITEM NO. NOT FOUND")</f>
        <v>Ursodeoxycholic acid 250mg capsule</v>
      </c>
      <c r="C271" s="22">
        <v>141.66666666666666</v>
      </c>
      <c r="D271" s="9"/>
      <c r="E271" s="9"/>
      <c r="F271" s="18"/>
      <c r="G271" s="19"/>
      <c r="H271" s="19"/>
      <c r="I271" s="19"/>
      <c r="J271" s="90"/>
    </row>
    <row r="272" spans="1:10" ht="25.5" x14ac:dyDescent="0.25">
      <c r="A272" s="127">
        <v>464</v>
      </c>
      <c r="B272" s="8" t="str">
        <f>IFERROR(VLOOKUP(tblTabletsOralSolids[[#This Row],[Item No.]],tblListDrugsMeds[],2,FALSE),"ITEM NO. NOT FOUND")</f>
        <v>Valaciclovir (as hydrochloride) 500mg tablet</v>
      </c>
      <c r="C272" s="22">
        <v>0.83333333333333337</v>
      </c>
      <c r="D272" s="9"/>
      <c r="E272" s="9"/>
      <c r="F272" s="18"/>
      <c r="G272" s="19"/>
      <c r="H272" s="19"/>
      <c r="I272" s="19"/>
      <c r="J272" s="90"/>
    </row>
    <row r="273" spans="1:10" x14ac:dyDescent="0.25">
      <c r="A273" s="127">
        <v>465</v>
      </c>
      <c r="B273" s="8" t="str">
        <f>IFERROR(VLOOKUP(tblTabletsOralSolids[[#This Row],[Item No.]],tblListDrugsMeds[],2,FALSE),"ITEM NO. NOT FOUND")</f>
        <v>Valganciclovir 450mg tablet</v>
      </c>
      <c r="C273" s="22">
        <v>30</v>
      </c>
      <c r="D273" s="9"/>
      <c r="E273" s="9"/>
      <c r="F273" s="18"/>
      <c r="G273" s="19"/>
      <c r="H273" s="19"/>
      <c r="I273" s="19"/>
      <c r="J273" s="90"/>
    </row>
    <row r="274" spans="1:10" ht="25.5" x14ac:dyDescent="0.25">
      <c r="A274" s="127">
        <v>466</v>
      </c>
      <c r="B274" s="8" t="str">
        <f>IFERROR(VLOOKUP(tblTabletsOralSolids[[#This Row],[Item No.]],tblListDrugsMeds[],2,FALSE),"ITEM NO. NOT FOUND")</f>
        <v>Valsartan 80mg tablet/film-coated tablet</v>
      </c>
      <c r="C274" s="22">
        <v>42.5</v>
      </c>
      <c r="D274" s="9"/>
      <c r="E274" s="9"/>
      <c r="F274" s="18"/>
      <c r="G274" s="19"/>
      <c r="H274" s="19"/>
      <c r="I274" s="19"/>
      <c r="J274" s="90"/>
    </row>
    <row r="275" spans="1:10" ht="25.5" x14ac:dyDescent="0.25">
      <c r="A275" s="127">
        <v>467</v>
      </c>
      <c r="B275" s="8" t="str">
        <f>IFERROR(VLOOKUP(tblTabletsOralSolids[[#This Row],[Item No.]],tblListDrugsMeds[],2,FALSE),"ITEM NO. NOT FOUND")</f>
        <v>Valsartan 160mg tablet/film-coated tablet</v>
      </c>
      <c r="C275" s="22">
        <v>8.3333333333333339</v>
      </c>
      <c r="D275" s="9"/>
      <c r="E275" s="9"/>
      <c r="F275" s="18"/>
      <c r="G275" s="19"/>
      <c r="H275" s="19"/>
      <c r="I275" s="19"/>
      <c r="J275" s="90"/>
    </row>
    <row r="276" spans="1:10" x14ac:dyDescent="0.25">
      <c r="A276" s="127">
        <v>468</v>
      </c>
      <c r="B276" s="8" t="str">
        <f>IFERROR(VLOOKUP(tblTabletsOralSolids[[#This Row],[Item No.]],tblListDrugsMeds[],2,FALSE),"ITEM NO. NOT FOUND")</f>
        <v>Verapamil hydrochloride 80 mg tablet</v>
      </c>
      <c r="C276" s="22">
        <v>204.16666666666666</v>
      </c>
      <c r="D276" s="9"/>
      <c r="E276" s="9"/>
      <c r="F276" s="18"/>
      <c r="G276" s="19"/>
      <c r="H276" s="19"/>
      <c r="I276" s="19"/>
      <c r="J276" s="90"/>
    </row>
    <row r="277" spans="1:10" ht="25.5" x14ac:dyDescent="0.25">
      <c r="A277" s="127">
        <v>469</v>
      </c>
      <c r="B277" s="8" t="str">
        <f>IFERROR(VLOOKUP(tblTabletsOralSolids[[#This Row],[Item No.]],tblListDrugsMeds[],2,FALSE),"ITEM NO. NOT FOUND")</f>
        <v>Verapamil hydrochloride 240 mg MR tablet (for maintenance therapy)</v>
      </c>
      <c r="C277" s="22">
        <v>0.83333333333333337</v>
      </c>
      <c r="D277" s="9"/>
      <c r="E277" s="9"/>
      <c r="F277" s="18"/>
      <c r="G277" s="19"/>
      <c r="H277" s="19"/>
      <c r="I277" s="19"/>
      <c r="J277" s="90"/>
    </row>
    <row r="278" spans="1:10" ht="25.5" x14ac:dyDescent="0.25">
      <c r="A278" s="127">
        <v>470</v>
      </c>
      <c r="B278" s="8" t="str">
        <f>IFERROR(VLOOKUP(tblTabletsOralSolids[[#This Row],[Item No.]],tblListDrugsMeds[],2,FALSE),"ITEM NO. NOT FOUND")</f>
        <v>Vitamin B1 100 mg + B6 5 mg + B12 50 microgram per tablet/capsule</v>
      </c>
      <c r="C278" s="22">
        <v>5919</v>
      </c>
      <c r="D278" s="9"/>
      <c r="E278" s="9"/>
      <c r="F278" s="18"/>
      <c r="G278" s="19"/>
      <c r="H278" s="19"/>
      <c r="I278" s="19"/>
      <c r="J278" s="90"/>
    </row>
    <row r="279" spans="1:10" x14ac:dyDescent="0.25">
      <c r="A279" s="127">
        <v>471</v>
      </c>
      <c r="B279" s="8" t="str">
        <f>IFERROR(VLOOKUP(tblTabletsOralSolids[[#This Row],[Item No.]],tblListDrugsMeds[],2,FALSE),"ITEM NO. NOT FOUND")</f>
        <v>Voriconazole 200 mg film-coated tablet</v>
      </c>
      <c r="C279" s="22">
        <v>45.333333333333336</v>
      </c>
      <c r="D279" s="9"/>
      <c r="E279" s="9"/>
      <c r="F279" s="18"/>
      <c r="G279" s="19"/>
      <c r="H279" s="19"/>
      <c r="I279" s="19"/>
      <c r="J279" s="90"/>
    </row>
    <row r="280" spans="1:10" x14ac:dyDescent="0.25">
      <c r="A280" s="127">
        <v>472</v>
      </c>
      <c r="B280" s="8" t="str">
        <f>IFERROR(VLOOKUP(tblTabletsOralSolids[[#This Row],[Item No.]],tblListDrugsMeds[],2,FALSE),"ITEM NO. NOT FOUND")</f>
        <v>Warfarin (as sodium salt) 1mg tablet</v>
      </c>
      <c r="C280" s="22">
        <v>100.83333333333333</v>
      </c>
      <c r="D280" s="9"/>
      <c r="E280" s="9"/>
      <c r="F280" s="18"/>
      <c r="G280" s="19"/>
      <c r="H280" s="19"/>
      <c r="I280" s="19"/>
      <c r="J280" s="90"/>
    </row>
    <row r="281" spans="1:10" x14ac:dyDescent="0.25">
      <c r="A281" s="127">
        <v>473</v>
      </c>
      <c r="B281" s="8" t="str">
        <f>IFERROR(VLOOKUP(tblTabletsOralSolids[[#This Row],[Item No.]],tblListDrugsMeds[],2,FALSE),"ITEM NO. NOT FOUND")</f>
        <v>Warfarin (as sodium salt) 2.5mg tablet</v>
      </c>
      <c r="C281" s="22">
        <v>154.58333333333334</v>
      </c>
      <c r="D281" s="9"/>
      <c r="E281" s="9"/>
      <c r="F281" s="18"/>
      <c r="G281" s="19"/>
      <c r="H281" s="19"/>
      <c r="I281" s="19"/>
      <c r="J281" s="90"/>
    </row>
    <row r="282" spans="1:10" x14ac:dyDescent="0.25">
      <c r="A282" s="128">
        <v>474</v>
      </c>
      <c r="B282" s="96" t="str">
        <f>IFERROR(VLOOKUP(tblTabletsOralSolids[[#This Row],[Item No.]],tblListDrugsMeds[],2,FALSE),"ITEM NO. NOT FOUND")</f>
        <v>Warfarin (as sodium salt) 5mg tablet</v>
      </c>
      <c r="C282" s="97">
        <v>109.33333333333333</v>
      </c>
      <c r="D282" s="98"/>
      <c r="E282" s="98"/>
      <c r="F282" s="99"/>
      <c r="G282" s="100"/>
      <c r="H282" s="100"/>
      <c r="I282" s="100"/>
      <c r="J282" s="101"/>
    </row>
    <row r="285" spans="1:10" x14ac:dyDescent="0.2">
      <c r="H285" s="37" t="s">
        <v>677</v>
      </c>
    </row>
    <row r="286" spans="1:10" x14ac:dyDescent="0.2">
      <c r="H286" s="14"/>
    </row>
    <row r="287" spans="1:10" x14ac:dyDescent="0.2">
      <c r="H287" s="14"/>
    </row>
    <row r="288" spans="1:10" x14ac:dyDescent="0.2">
      <c r="H288" s="12" t="s">
        <v>678</v>
      </c>
    </row>
    <row r="289" spans="8:8" x14ac:dyDescent="0.2">
      <c r="H289" s="14" t="s">
        <v>679</v>
      </c>
    </row>
  </sheetData>
  <mergeCells count="7">
    <mergeCell ref="C13:J13"/>
    <mergeCell ref="C14:J14"/>
    <mergeCell ref="C6:J6"/>
    <mergeCell ref="C7:J7"/>
    <mergeCell ref="C9:J9"/>
    <mergeCell ref="C10:J10"/>
    <mergeCell ref="C12:J12"/>
  </mergeCells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&amp;R&amp;"Times New Roman,Regular"&amp;10Page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632D-E358-4ABF-9F0A-74AED5C417F0}">
  <sheetPr codeName="Sheet4"/>
  <dimension ref="A1:Y76"/>
  <sheetViews>
    <sheetView view="pageBreakPreview" zoomScaleNormal="100" zoomScaleSheetLayoutView="100" workbookViewId="0">
      <pane ySplit="17" topLeftCell="A18" activePane="bottomLeft" state="frozen"/>
      <selection activeCell="F26" sqref="F26"/>
      <selection pane="bottomLeft" activeCell="C18" sqref="C18"/>
    </sheetView>
  </sheetViews>
  <sheetFormatPr defaultColWidth="8.28515625" defaultRowHeight="12.75" x14ac:dyDescent="0.2"/>
  <cols>
    <col min="1" max="1" width="9.5703125" style="123" customWidth="1"/>
    <col min="2" max="2" width="30.28515625" style="13" customWidth="1"/>
    <col min="3" max="3" width="8.7109375" style="23" customWidth="1"/>
    <col min="4" max="10" width="13.140625" style="14" customWidth="1"/>
    <col min="11" max="16384" width="8.28515625" style="14"/>
  </cols>
  <sheetData>
    <row r="1" spans="1:25" s="13" customFormat="1" x14ac:dyDescent="0.25">
      <c r="A1" s="120" t="s">
        <v>663</v>
      </c>
      <c r="C1" s="20"/>
    </row>
    <row r="2" spans="1:25" s="13" customFormat="1" x14ac:dyDescent="0.25">
      <c r="A2" s="120" t="s">
        <v>664</v>
      </c>
      <c r="C2" s="20"/>
      <c r="Q2" s="13" t="s">
        <v>619</v>
      </c>
    </row>
    <row r="3" spans="1:25" s="13" customFormat="1" ht="13.5" x14ac:dyDescent="0.25">
      <c r="A3" s="121" t="s">
        <v>667</v>
      </c>
      <c r="C3" s="20"/>
    </row>
    <row r="4" spans="1:25" x14ac:dyDescent="0.2">
      <c r="A4" s="130"/>
      <c r="B4" s="24"/>
      <c r="C4" s="25"/>
    </row>
    <row r="5" spans="1:25" s="10" customFormat="1" x14ac:dyDescent="0.2">
      <c r="A5" s="122"/>
      <c r="B5" s="2" t="s">
        <v>648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5" s="10" customFormat="1" x14ac:dyDescent="0.2">
      <c r="A6" s="122"/>
      <c r="B6" s="5" t="s">
        <v>649</v>
      </c>
      <c r="C6" s="119" t="s">
        <v>650</v>
      </c>
      <c r="D6" s="119"/>
      <c r="E6" s="119"/>
      <c r="F6" s="119"/>
      <c r="G6" s="119"/>
      <c r="H6" s="119"/>
      <c r="I6" s="119"/>
      <c r="J6" s="1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5" s="10" customFormat="1" x14ac:dyDescent="0.2">
      <c r="A7" s="122"/>
      <c r="B7" s="5" t="s">
        <v>655</v>
      </c>
      <c r="C7" s="119" t="s">
        <v>684</v>
      </c>
      <c r="D7" s="119"/>
      <c r="E7" s="119"/>
      <c r="F7" s="119"/>
      <c r="G7" s="119"/>
      <c r="H7" s="119"/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5" s="10" customFormat="1" x14ac:dyDescent="0.2">
      <c r="A8" s="122"/>
      <c r="B8" s="38" t="s">
        <v>680</v>
      </c>
      <c r="C8" s="5" t="s">
        <v>682</v>
      </c>
      <c r="D8" s="5"/>
      <c r="E8" s="5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5" s="10" customFormat="1" x14ac:dyDescent="0.2">
      <c r="A9" s="122"/>
      <c r="B9" s="5" t="s">
        <v>651</v>
      </c>
      <c r="C9" s="119" t="s">
        <v>652</v>
      </c>
      <c r="D9" s="119"/>
      <c r="E9" s="119"/>
      <c r="F9" s="119"/>
      <c r="G9" s="119"/>
      <c r="H9" s="119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5" s="10" customFormat="1" x14ac:dyDescent="0.2">
      <c r="A10" s="122"/>
      <c r="B10" s="5" t="s">
        <v>653</v>
      </c>
      <c r="C10" s="119" t="s">
        <v>654</v>
      </c>
      <c r="D10" s="119"/>
      <c r="E10" s="119"/>
      <c r="F10" s="119"/>
      <c r="G10" s="119"/>
      <c r="H10" s="119"/>
      <c r="I10" s="119"/>
      <c r="J10" s="11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5" x14ac:dyDescent="0.2">
      <c r="B11" s="13" t="s">
        <v>683</v>
      </c>
      <c r="C11" s="14" t="s">
        <v>686</v>
      </c>
    </row>
    <row r="12" spans="1:25" s="10" customFormat="1" x14ac:dyDescent="0.2">
      <c r="A12" s="122"/>
      <c r="B12" s="5" t="s">
        <v>656</v>
      </c>
      <c r="C12" s="119" t="s">
        <v>672</v>
      </c>
      <c r="D12" s="119"/>
      <c r="E12" s="119"/>
      <c r="F12" s="119"/>
      <c r="G12" s="119"/>
      <c r="H12" s="119"/>
      <c r="I12" s="119"/>
      <c r="J12" s="11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5" s="10" customFormat="1" x14ac:dyDescent="0.2">
      <c r="A13" s="122"/>
      <c r="B13" s="5" t="s">
        <v>657</v>
      </c>
      <c r="C13" s="118" t="s">
        <v>658</v>
      </c>
      <c r="D13" s="118"/>
      <c r="E13" s="118"/>
      <c r="F13" s="118"/>
      <c r="G13" s="118"/>
      <c r="H13" s="118"/>
      <c r="I13" s="118"/>
      <c r="J13" s="1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10" customFormat="1" x14ac:dyDescent="0.2">
      <c r="A14" s="124"/>
      <c r="B14" s="5" t="s">
        <v>665</v>
      </c>
      <c r="C14" s="119" t="s">
        <v>659</v>
      </c>
      <c r="D14" s="119"/>
      <c r="E14" s="119"/>
      <c r="F14" s="119"/>
      <c r="G14" s="119"/>
      <c r="H14" s="119"/>
      <c r="I14" s="119"/>
      <c r="J14" s="1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13" customFormat="1" x14ac:dyDescent="0.25">
      <c r="A15" s="129"/>
      <c r="C15" s="20"/>
    </row>
    <row r="16" spans="1:25" s="17" customFormat="1" x14ac:dyDescent="0.25">
      <c r="A16" s="125" t="s">
        <v>666</v>
      </c>
      <c r="B16" s="7"/>
      <c r="C16" s="21"/>
      <c r="D16" s="1"/>
      <c r="E16" s="1"/>
      <c r="F16" s="1"/>
      <c r="G16" s="1"/>
      <c r="H16" s="1"/>
      <c r="I16" s="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s="17" customFormat="1" ht="51" x14ac:dyDescent="0.25">
      <c r="A17" s="126" t="s">
        <v>660</v>
      </c>
      <c r="B17" s="91" t="s">
        <v>649</v>
      </c>
      <c r="C17" s="92" t="s">
        <v>685</v>
      </c>
      <c r="D17" s="93" t="s">
        <v>681</v>
      </c>
      <c r="E17" s="92" t="s">
        <v>651</v>
      </c>
      <c r="F17" s="93" t="s">
        <v>653</v>
      </c>
      <c r="G17" s="93" t="s">
        <v>683</v>
      </c>
      <c r="H17" s="93" t="s">
        <v>656</v>
      </c>
      <c r="I17" s="94" t="s">
        <v>661</v>
      </c>
      <c r="J17" s="95" t="s">
        <v>662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14.75" x14ac:dyDescent="0.2">
      <c r="A18" s="127">
        <v>475</v>
      </c>
      <c r="B18" s="8" t="str">
        <f>IFERROR(VLOOKUP(tblIV[[#This Row],[Item No.]],tblListDrugsMeds[],2,FALSE),"ITEM NO. NOT FOUND")</f>
        <v xml:space="preserve">All‐in‐one Admixtures 740 Kcal Bottle                          Solution: Volume: 400 – 2500 mL 
Concentration: Variable 
Protein: 3-6 g/100 mL 
Carbohydrate: 6-15 g/100 mL 
Lipid: 2-5 g/ 100mL 
Calories: variable
 Electrolytes: variable                           </v>
      </c>
      <c r="C18" s="22">
        <v>121.66666666666667</v>
      </c>
      <c r="D18" s="16"/>
      <c r="E18" s="16"/>
      <c r="F18" s="16"/>
      <c r="G18" s="16"/>
      <c r="H18" s="16"/>
      <c r="I18" s="16"/>
      <c r="J18" s="102"/>
    </row>
    <row r="19" spans="1:24" ht="114.75" x14ac:dyDescent="0.2">
      <c r="A19" s="127">
        <v>476</v>
      </c>
      <c r="B19" s="8" t="str">
        <f>IFERROR(VLOOKUP(tblIV[[#This Row],[Item No.]],tblListDrugsMeds[],2,FALSE),"ITEM NO. NOT FOUND")</f>
        <v xml:space="preserve">All‐in‐one Admixtures 1000 Kcal Bottle                          Solution: Volume: 400 – 2500 mL 
Concentration: Variable 
Protein: 3-6 g/100 mL 
Carbohydrate: 6-15 g/100 mL 
Lipid: 2-5 g/ 100mL 
Calories: variable
 Electrolytes: variable                    </v>
      </c>
      <c r="C19" s="22">
        <v>125</v>
      </c>
      <c r="D19" s="16"/>
      <c r="E19" s="16"/>
      <c r="F19" s="16"/>
      <c r="G19" s="16"/>
      <c r="H19" s="16"/>
      <c r="I19" s="16"/>
      <c r="J19" s="102"/>
    </row>
    <row r="20" spans="1:24" ht="114.75" x14ac:dyDescent="0.2">
      <c r="A20" s="127">
        <v>477</v>
      </c>
      <c r="B20" s="8" t="str">
        <f>IFERROR(VLOOKUP(tblIV[[#This Row],[Item No.]],tblListDrugsMeds[],2,FALSE),"ITEM NO. NOT FOUND")</f>
        <v xml:space="preserve">All‐in‐one Admixtures 1300 Kcal Bottle                          Solution: Volume: 400 – 2500 mL 
Concentration: Variable 
Protein: 3-6 g/100 mL 
Carbohydrate: 6-15 g/100 mL 
Lipid: 2-5 g/ 100mL 
Calories: variable
 Electrolytes: variable                        </v>
      </c>
      <c r="C20" s="22">
        <v>60</v>
      </c>
      <c r="D20" s="16"/>
      <c r="E20" s="16"/>
      <c r="F20" s="16"/>
      <c r="G20" s="16"/>
      <c r="H20" s="16"/>
      <c r="I20" s="16"/>
      <c r="J20" s="102"/>
    </row>
    <row r="21" spans="1:24" ht="114.75" x14ac:dyDescent="0.2">
      <c r="A21" s="127">
        <v>478</v>
      </c>
      <c r="B21" s="8" t="str">
        <f>IFERROR(VLOOKUP(tblIV[[#This Row],[Item No.]],tblListDrugsMeds[],2,FALSE),"ITEM NO. NOT FOUND")</f>
        <v xml:space="preserve">All‐in‐one Admixtures 1400 Kcal Bottle                          Solution: Volume: 400 – 2500 mL 
Concentration: Variable 
Protein: 3-6 g/100 mL 
Carbohydrate: 6-15 g/100 mL 
Lipid: 2-5 g/ 100mL 
Calories: variable
 Electrolytes: variable                </v>
      </c>
      <c r="C21" s="22">
        <v>370.5</v>
      </c>
      <c r="D21" s="16"/>
      <c r="E21" s="16"/>
      <c r="F21" s="16"/>
      <c r="G21" s="16"/>
      <c r="H21" s="16"/>
      <c r="I21" s="16"/>
      <c r="J21" s="102"/>
    </row>
    <row r="22" spans="1:24" ht="114.75" x14ac:dyDescent="0.2">
      <c r="A22" s="127">
        <v>479</v>
      </c>
      <c r="B22" s="8" t="str">
        <f>IFERROR(VLOOKUP(tblIV[[#This Row],[Item No.]],tblListDrugsMeds[],2,FALSE),"ITEM NO. NOT FOUND")</f>
        <v xml:space="preserve">All‐in‐one Admixtures 1900 Kcal Bottle                          Solution: Volume: 400 – 2500 mL 
Concentration: Variable 
Protein: 3-6 g/100 mL 
Carbohydrate: 6-15 g/100 mL 
Lipid: 2-5 g/ 100mL 
Calories: variable
 Electrolytes: variable                     </v>
      </c>
      <c r="C22" s="22">
        <v>244</v>
      </c>
      <c r="D22" s="16"/>
      <c r="E22" s="16"/>
      <c r="F22" s="16"/>
      <c r="G22" s="16"/>
      <c r="H22" s="16"/>
      <c r="I22" s="16"/>
      <c r="J22" s="102"/>
    </row>
    <row r="23" spans="1:24" ht="38.25" x14ac:dyDescent="0.2">
      <c r="A23" s="127">
        <v>480</v>
      </c>
      <c r="B23" s="8" t="str">
        <f>IFERROR(VLOOKUP(tblIV[[#This Row],[Item No.]],tblListDrugsMeds[],2,FALSE),"ITEM NO. NOT FOUND")</f>
        <v>Amino Acid + glucose + electrolytes + vitamin B1 solution for peripheral venous infusion 500 mL</v>
      </c>
      <c r="C23" s="22">
        <v>263.33333333333331</v>
      </c>
      <c r="D23" s="16"/>
      <c r="E23" s="16"/>
      <c r="F23" s="16"/>
      <c r="G23" s="16"/>
      <c r="H23" s="16"/>
      <c r="I23" s="16"/>
      <c r="J23" s="102"/>
    </row>
    <row r="24" spans="1:24" ht="38.25" x14ac:dyDescent="0.2">
      <c r="A24" s="127">
        <v>481</v>
      </c>
      <c r="B24" s="8" t="str">
        <f>IFERROR(VLOOKUP(tblIV[[#This Row],[Item No.]],tblListDrugsMeds[],2,FALSE),"ITEM NO. NOT FOUND")</f>
        <v>Amino Acid + glucose + electrolytes + vitamin B1 solution for peripheral venous infusion 1000 mL</v>
      </c>
      <c r="C24" s="22">
        <v>240</v>
      </c>
      <c r="D24" s="16"/>
      <c r="E24" s="16"/>
      <c r="F24" s="16"/>
      <c r="G24" s="16"/>
      <c r="H24" s="16"/>
      <c r="I24" s="16"/>
      <c r="J24" s="102"/>
    </row>
    <row r="25" spans="1:24" ht="25.5" x14ac:dyDescent="0.2">
      <c r="A25" s="127">
        <v>482</v>
      </c>
      <c r="B25" s="8" t="str">
        <f>IFERROR(VLOOKUP(tblIV[[#This Row],[Item No.]],tblListDrugsMeds[],2,FALSE),"ITEM NO. NOT FOUND")</f>
        <v>Amino acid, crystalline standard  10% 500mL bottle (IV infusion)</v>
      </c>
      <c r="C25" s="22">
        <v>122.5</v>
      </c>
      <c r="D25" s="16"/>
      <c r="E25" s="16"/>
      <c r="F25" s="16"/>
      <c r="G25" s="16"/>
      <c r="H25" s="16"/>
      <c r="I25" s="16"/>
      <c r="J25" s="102"/>
    </row>
    <row r="26" spans="1:24" ht="25.5" x14ac:dyDescent="0.2">
      <c r="A26" s="127">
        <v>483</v>
      </c>
      <c r="B26" s="8" t="str">
        <f>IFERROR(VLOOKUP(tblIV[[#This Row],[Item No.]],tblListDrugsMeds[],2,FALSE),"ITEM NO. NOT FOUND")</f>
        <v>Amino acid, crystalline standard  7% 500mL bottle  (IV infusion)</v>
      </c>
      <c r="C26" s="22">
        <v>180</v>
      </c>
      <c r="D26" s="16"/>
      <c r="E26" s="16"/>
      <c r="F26" s="16"/>
      <c r="G26" s="16"/>
      <c r="H26" s="16"/>
      <c r="I26" s="16"/>
      <c r="J26" s="102"/>
    </row>
    <row r="27" spans="1:24" ht="38.25" x14ac:dyDescent="0.2">
      <c r="A27" s="127">
        <v>484</v>
      </c>
      <c r="B27" s="8" t="str">
        <f>IFERROR(VLOOKUP(tblIV[[#This Row],[Item No.]],tblListDrugsMeds[],2,FALSE),"ITEM NO. NOT FOUND")</f>
        <v>Amino acid, crystalline standard 8%, 500mL bottle (IV Infusion) (as branched chain)</v>
      </c>
      <c r="C27" s="22">
        <v>141.66666666666666</v>
      </c>
      <c r="D27" s="16"/>
      <c r="E27" s="16"/>
      <c r="F27" s="16"/>
      <c r="G27" s="16"/>
      <c r="H27" s="16"/>
      <c r="I27" s="16"/>
      <c r="J27" s="102"/>
    </row>
    <row r="28" spans="1:24" ht="25.5" x14ac:dyDescent="0.2">
      <c r="A28" s="127">
        <v>485</v>
      </c>
      <c r="B28" s="8" t="str">
        <f>IFERROR(VLOOKUP(tblIV[[#This Row],[Item No.]],tblListDrugsMeds[],2,FALSE),"ITEM NO. NOT FOUND")</f>
        <v>Amino acid, crystalline standard 6% 100mL bottle  (IV infusion)</v>
      </c>
      <c r="C28" s="22">
        <v>121.66666666666667</v>
      </c>
      <c r="D28" s="16"/>
      <c r="E28" s="16"/>
      <c r="F28" s="16"/>
      <c r="G28" s="16"/>
      <c r="H28" s="16"/>
      <c r="I28" s="16"/>
      <c r="J28" s="102"/>
    </row>
    <row r="29" spans="1:24" ht="140.25" x14ac:dyDescent="0.2">
      <c r="A29" s="127">
        <v>486</v>
      </c>
      <c r="B29" s="8" t="str">
        <f>IFERROR(VLOOKUP(tblIV[[#This Row],[Item No.]],tblListDrugsMeds[],2,FALSE),"ITEM NO. NOT FOUND")</f>
        <v>Balanced Multiple Maintenance Solution with 5% dextrose, 1 L (children and adults) bottle/bag (IV infusion)
Composition:
Dextrose — 50 g/L
Na+ — 40-50 mmol/L 
K+ — 13-30 mmol/L 
Mg++ — 1.65 mmol/L 
Cl‐ — 40 mmol/L 
Acetate — 16 mmol/L</v>
      </c>
      <c r="C29" s="22">
        <v>132</v>
      </c>
      <c r="D29" s="16"/>
      <c r="E29" s="16"/>
      <c r="F29" s="16"/>
      <c r="G29" s="16"/>
      <c r="H29" s="16"/>
      <c r="I29" s="16"/>
      <c r="J29" s="102"/>
    </row>
    <row r="30" spans="1:24" ht="127.5" x14ac:dyDescent="0.2">
      <c r="A30" s="127">
        <v>487</v>
      </c>
      <c r="B30" s="8" t="str">
        <f>IFERROR(VLOOKUP(tblIV[[#This Row],[Item No.]],tblListDrugsMeds[],2,FALSE),"ITEM NO. NOT FOUND")</f>
        <v>Balanced Multiple Maintenance Solution with 5% dextrose, 500mL (Infants) bottle/bag (IV infusion)
Composition:
Dextrose — 50 g/L
Na+ — 25-30 mmol/L 
K+ — 20-25 mmol/L 
Mg++ — 1.35-1.65 mmol/L 
Cl‐ — 22 mmol/L 
Acetate — 23 mmol/L</v>
      </c>
      <c r="C30" s="22">
        <v>2174</v>
      </c>
      <c r="D30" s="16"/>
      <c r="E30" s="16"/>
      <c r="F30" s="16"/>
      <c r="G30" s="16"/>
      <c r="H30" s="16"/>
      <c r="I30" s="16"/>
      <c r="J30" s="102"/>
    </row>
    <row r="31" spans="1:24" ht="114.75" x14ac:dyDescent="0.2">
      <c r="A31" s="127">
        <v>488</v>
      </c>
      <c r="B31" s="8" t="str">
        <f>IFERROR(VLOOKUP(tblIV[[#This Row],[Item No.]],tblListDrugsMeds[],2,FALSE),"ITEM NO. NOT FOUND")</f>
        <v>Balanced Multiple Replacement Solution 1 L bottle/bag (IV infusion)
Composition: 
Na+ — 140-145 mmol/L 
K+ — 4-5 mmol/L 
Mg++ — 1-1.65 mmol/L 
Cl‐ — 98-127 mmol/L 
Acetate — 24-50 mmol/L 
plus 5% dextrose (50g/L)</v>
      </c>
      <c r="C31" s="22">
        <v>11700</v>
      </c>
      <c r="D31" s="16"/>
      <c r="E31" s="16"/>
      <c r="F31" s="16"/>
      <c r="G31" s="16"/>
      <c r="H31" s="16"/>
      <c r="I31" s="16"/>
      <c r="J31" s="102"/>
    </row>
    <row r="32" spans="1:24" ht="127.5" x14ac:dyDescent="0.2">
      <c r="A32" s="127">
        <v>489</v>
      </c>
      <c r="B32" s="8" t="str">
        <f>IFERROR(VLOOKUP(tblIV[[#This Row],[Item No.]],tblListDrugsMeds[],2,FALSE),"ITEM NO. NOT FOUND")</f>
        <v>Balanced Multiple Replacement Solution 500mL bottle/bag (IV infusion)
Composition: 
Na+ — 140-145 mmol/L 
K+ — 4-5 mmol/L 
Mg++ — 1-1.65 mmol/L 
Cl‐ — 98-127 mmol/L 
Acetate — 24-50 mmol/L 
plus 5% dextrose (50g/L)</v>
      </c>
      <c r="C32" s="22">
        <v>654</v>
      </c>
      <c r="D32" s="16"/>
      <c r="E32" s="16"/>
      <c r="F32" s="16"/>
      <c r="G32" s="16"/>
      <c r="H32" s="16"/>
      <c r="I32" s="16"/>
      <c r="J32" s="102"/>
    </row>
    <row r="33" spans="1:10" ht="25.5" x14ac:dyDescent="0.2">
      <c r="A33" s="127">
        <v>490</v>
      </c>
      <c r="B33" s="8" t="str">
        <f>IFERROR(VLOOKUP(tblIV[[#This Row],[Item No.]],tblListDrugsMeds[],2,FALSE),"ITEM NO. NOT FOUND")</f>
        <v>10% Dextrose in Water 500mL bottle/bag, (IV infusion)</v>
      </c>
      <c r="C33" s="22">
        <v>409</v>
      </c>
      <c r="D33" s="16"/>
      <c r="E33" s="16"/>
      <c r="F33" s="16"/>
      <c r="G33" s="16"/>
      <c r="H33" s="16"/>
      <c r="I33" s="16"/>
      <c r="J33" s="102"/>
    </row>
    <row r="34" spans="1:10" ht="76.5" x14ac:dyDescent="0.2">
      <c r="A34" s="127">
        <v>491</v>
      </c>
      <c r="B34" s="8" t="str">
        <f>IFERROR(VLOOKUP(tblIV[[#This Row],[Item No.]],tblListDrugsMeds[],2,FALSE),"ITEM NO. NOT FOUND")</f>
        <v>5% Dextrose in 0.3% Sodium Chloride 1L bottle/bag (IV infusion)
Composition: 
Dextrose — 50 g/L 
Na+ — 51 mmol/L 
Cl‐ — 51 mmol/L</v>
      </c>
      <c r="C34" s="22">
        <v>2256.3333333333335</v>
      </c>
      <c r="D34" s="16"/>
      <c r="E34" s="16"/>
      <c r="F34" s="16"/>
      <c r="G34" s="16"/>
      <c r="H34" s="16"/>
      <c r="I34" s="16"/>
      <c r="J34" s="102"/>
    </row>
    <row r="35" spans="1:10" ht="76.5" x14ac:dyDescent="0.2">
      <c r="A35" s="127">
        <v>492</v>
      </c>
      <c r="B35" s="8" t="str">
        <f>IFERROR(VLOOKUP(tblIV[[#This Row],[Item No.]],tblListDrugsMeds[],2,FALSE),"ITEM NO. NOT FOUND")</f>
        <v>5% Dextrose in 0.3% Sodium Chloride 500mL bottle/bag, (IV infusion)
Composition: 
Dextrose — 50 g/L 
Na+ — 51 mmol/L 
Cl‐ — 51 mmol/L</v>
      </c>
      <c r="C35" s="22">
        <v>1135.8333333333333</v>
      </c>
      <c r="D35" s="16"/>
      <c r="E35" s="16"/>
      <c r="F35" s="16"/>
      <c r="G35" s="16"/>
      <c r="H35" s="16"/>
      <c r="I35" s="16"/>
      <c r="J35" s="102"/>
    </row>
    <row r="36" spans="1:10" ht="76.5" x14ac:dyDescent="0.2">
      <c r="A36" s="127">
        <v>493</v>
      </c>
      <c r="B36" s="8" t="str">
        <f>IFERROR(VLOOKUP(tblIV[[#This Row],[Item No.]],tblListDrugsMeds[],2,FALSE),"ITEM NO. NOT FOUND")</f>
        <v>5% Dextrose in 0.9% Sodium Chloride 1L bottle/bag (IV infusion)
Composition: 
Dextrose — 50 g/L 
Na+ — 154 mmol/L 
Cl‐ — 154 mmol/L</v>
      </c>
      <c r="C36" s="22">
        <v>1526.8333333333333</v>
      </c>
      <c r="D36" s="16"/>
      <c r="E36" s="16"/>
      <c r="F36" s="16"/>
      <c r="G36" s="16"/>
      <c r="H36" s="16"/>
      <c r="I36" s="16"/>
      <c r="J36" s="102"/>
    </row>
    <row r="37" spans="1:10" ht="76.5" x14ac:dyDescent="0.2">
      <c r="A37" s="127">
        <v>494</v>
      </c>
      <c r="B37" s="8" t="str">
        <f>IFERROR(VLOOKUP(tblIV[[#This Row],[Item No.]],tblListDrugsMeds[],2,FALSE),"ITEM NO. NOT FOUND")</f>
        <v>5% Dextrose in 0.9% Sodium Chloride 500mL bottle/bag (IV infusion)
Composition: 
Dextrose — 50 g/L 
Na+ — 154 mmol/L 
Cl‐ — 154 mmol/L</v>
      </c>
      <c r="C37" s="22">
        <v>1064</v>
      </c>
      <c r="D37" s="16"/>
      <c r="E37" s="16"/>
      <c r="F37" s="16"/>
      <c r="G37" s="16"/>
      <c r="H37" s="16"/>
      <c r="I37" s="16"/>
      <c r="J37" s="102"/>
    </row>
    <row r="38" spans="1:10" ht="114.75" x14ac:dyDescent="0.2">
      <c r="A38" s="127">
        <v>495</v>
      </c>
      <c r="B38" s="8" t="str">
        <f>IFERROR(VLOOKUP(tblIV[[#This Row],[Item No.]],tblListDrugsMeds[],2,FALSE),"ITEM NO. NOT FOUND")</f>
        <v>5% Dextrose in Lactated Ringers 1L bottle/bag (IV infusion)
Composition: 
Dextrose — 50 g/L 
Na+ — 130 mmol/L 
K+ — 4 mmol/L 
Ca++ — 1.22 – 1.5 mmol/L 
Cl‐ — 109 mmol/L 
Lactate — 28 mmol/L</v>
      </c>
      <c r="C38" s="22">
        <v>1412</v>
      </c>
      <c r="D38" s="16"/>
      <c r="E38" s="16"/>
      <c r="F38" s="16"/>
      <c r="G38" s="16"/>
      <c r="H38" s="16"/>
      <c r="I38" s="16"/>
      <c r="J38" s="102"/>
    </row>
    <row r="39" spans="1:10" ht="114.75" x14ac:dyDescent="0.2">
      <c r="A39" s="127">
        <v>496</v>
      </c>
      <c r="B39" s="8" t="str">
        <f>IFERROR(VLOOKUP(tblIV[[#This Row],[Item No.]],tblListDrugsMeds[],2,FALSE),"ITEM NO. NOT FOUND")</f>
        <v>5% Dextrose in Lactated Ringers 500mL bottle/bag (IV infusion)
Composition: 
Dextrose — 50 g/L 
Na+ — 130 mmol/L 
K+ — 4 mmol/L 
Ca++ — 1.22 – 1.5 mmol/L 
Cl‐ — 109 mmol/L 
Lactate — 28 mmol/L</v>
      </c>
      <c r="C39" s="22">
        <v>102</v>
      </c>
      <c r="D39" s="16"/>
      <c r="E39" s="16"/>
      <c r="F39" s="16"/>
      <c r="G39" s="16"/>
      <c r="H39" s="16"/>
      <c r="I39" s="16"/>
      <c r="J39" s="102"/>
    </row>
    <row r="40" spans="1:10" ht="38.25" x14ac:dyDescent="0.2">
      <c r="A40" s="127">
        <v>497</v>
      </c>
      <c r="B40" s="8" t="str">
        <f>IFERROR(VLOOKUP(tblIV[[#This Row],[Item No.]],tblListDrugsMeds[],2,FALSE),"ITEM NO. NOT FOUND")</f>
        <v>Dextrose 5% in Water 1L bottle/bag (IV infusion and as vehicle for IV medications), glass</v>
      </c>
      <c r="C40" s="22">
        <v>904</v>
      </c>
      <c r="D40" s="16"/>
      <c r="E40" s="16"/>
      <c r="F40" s="16"/>
      <c r="G40" s="16"/>
      <c r="H40" s="16"/>
      <c r="I40" s="16"/>
      <c r="J40" s="102"/>
    </row>
    <row r="41" spans="1:10" ht="51" x14ac:dyDescent="0.2">
      <c r="A41" s="127">
        <v>498</v>
      </c>
      <c r="B41" s="8" t="str">
        <f>IFERROR(VLOOKUP(tblIV[[#This Row],[Item No.]],tblListDrugsMeds[],2,FALSE),"ITEM NO. NOT FOUND")</f>
        <v>Dextrose 5% in Water 1L bottle/bag (IV infusion and as vehicle for IV medications), Low Density Polyethylene</v>
      </c>
      <c r="C41" s="22">
        <v>350</v>
      </c>
      <c r="D41" s="16"/>
      <c r="E41" s="16"/>
      <c r="F41" s="16"/>
      <c r="G41" s="16"/>
      <c r="H41" s="16"/>
      <c r="I41" s="16"/>
      <c r="J41" s="102"/>
    </row>
    <row r="42" spans="1:10" ht="38.25" x14ac:dyDescent="0.2">
      <c r="A42" s="127">
        <v>499</v>
      </c>
      <c r="B42" s="8" t="str">
        <f>IFERROR(VLOOKUP(tblIV[[#This Row],[Item No.]],tblListDrugsMeds[],2,FALSE),"ITEM NO. NOT FOUND")</f>
        <v>Dextrose 5% in Water 1L  bottle/bag (IV infusion and as vehicle for IV medications), plastic</v>
      </c>
      <c r="C42" s="22">
        <v>2460</v>
      </c>
      <c r="D42" s="16"/>
      <c r="E42" s="16"/>
      <c r="F42" s="16"/>
      <c r="G42" s="16"/>
      <c r="H42" s="16"/>
      <c r="I42" s="16"/>
      <c r="J42" s="102"/>
    </row>
    <row r="43" spans="1:10" ht="38.25" x14ac:dyDescent="0.2">
      <c r="A43" s="127">
        <v>500</v>
      </c>
      <c r="B43" s="8" t="str">
        <f>IFERROR(VLOOKUP(tblIV[[#This Row],[Item No.]],tblListDrugsMeds[],2,FALSE),"ITEM NO. NOT FOUND")</f>
        <v>Dextrose 5% in Water 250mL bottle/bag (IV infusion and as vehicle for IV medications), glass</v>
      </c>
      <c r="C43" s="22">
        <v>2423.3333333333335</v>
      </c>
      <c r="D43" s="16"/>
      <c r="E43" s="16"/>
      <c r="F43" s="16"/>
      <c r="G43" s="16"/>
      <c r="H43" s="16"/>
      <c r="I43" s="16"/>
      <c r="J43" s="102"/>
    </row>
    <row r="44" spans="1:10" ht="51" x14ac:dyDescent="0.2">
      <c r="A44" s="127">
        <v>501</v>
      </c>
      <c r="B44" s="8" t="str">
        <f>IFERROR(VLOOKUP(tblIV[[#This Row],[Item No.]],tblListDrugsMeds[],2,FALSE),"ITEM NO. NOT FOUND")</f>
        <v>Dextrose 5% in Water 250mL bottle/bag (IV infusion and as vehicle for IV medications), Low Density Polyethylene</v>
      </c>
      <c r="C44" s="22">
        <v>700</v>
      </c>
      <c r="D44" s="16"/>
      <c r="E44" s="16"/>
      <c r="F44" s="16"/>
      <c r="G44" s="16"/>
      <c r="H44" s="16"/>
      <c r="I44" s="16"/>
      <c r="J44" s="102"/>
    </row>
    <row r="45" spans="1:10" ht="38.25" x14ac:dyDescent="0.2">
      <c r="A45" s="127">
        <v>502</v>
      </c>
      <c r="B45" s="8" t="str">
        <f>IFERROR(VLOOKUP(tblIV[[#This Row],[Item No.]],tblListDrugsMeds[],2,FALSE),"ITEM NO. NOT FOUND")</f>
        <v xml:space="preserve">Dextrose 5% in Water 250mL bottle/bag (IV infusion and as vehicle for IV medications), plastic </v>
      </c>
      <c r="C45" s="22">
        <v>3840</v>
      </c>
      <c r="D45" s="16"/>
      <c r="E45" s="16"/>
      <c r="F45" s="16"/>
      <c r="G45" s="16"/>
      <c r="H45" s="16"/>
      <c r="I45" s="16"/>
      <c r="J45" s="102"/>
    </row>
    <row r="46" spans="1:10" ht="38.25" x14ac:dyDescent="0.2">
      <c r="A46" s="127">
        <v>503</v>
      </c>
      <c r="B46" s="8" t="str">
        <f>IFERROR(VLOOKUP(tblIV[[#This Row],[Item No.]],tblListDrugsMeds[],2,FALSE),"ITEM NO. NOT FOUND")</f>
        <v>Dextrose 5% in Water 500mL bottle/bag (IV infusion and as vehicle for IV medications), plastic</v>
      </c>
      <c r="C46" s="22">
        <v>4188.333333333333</v>
      </c>
      <c r="D46" s="16"/>
      <c r="E46" s="16"/>
      <c r="F46" s="16"/>
      <c r="G46" s="16"/>
      <c r="H46" s="16"/>
      <c r="I46" s="16"/>
      <c r="J46" s="102"/>
    </row>
    <row r="47" spans="1:10" ht="51" x14ac:dyDescent="0.2">
      <c r="A47" s="127">
        <v>504</v>
      </c>
      <c r="B47" s="8" t="str">
        <f>IFERROR(VLOOKUP(tblIV[[#This Row],[Item No.]],tblListDrugsMeds[],2,FALSE),"ITEM NO. NOT FOUND")</f>
        <v>Dextrose 5% in Water 500mL bottle/bag (IV infusion and as vehicle for IV medications),  Low Density Polyethylene</v>
      </c>
      <c r="C47" s="22">
        <v>2800</v>
      </c>
      <c r="D47" s="16"/>
      <c r="E47" s="16"/>
      <c r="F47" s="16"/>
      <c r="G47" s="16"/>
      <c r="H47" s="16"/>
      <c r="I47" s="16"/>
      <c r="J47" s="102"/>
    </row>
    <row r="48" spans="1:10" ht="38.25" x14ac:dyDescent="0.2">
      <c r="A48" s="127">
        <v>505</v>
      </c>
      <c r="B48" s="8" t="str">
        <f>IFERROR(VLOOKUP(tblIV[[#This Row],[Item No.]],tblListDrugsMeds[],2,FALSE),"ITEM NO. NOT FOUND")</f>
        <v>Dextrose 5% Water 500ml bottle/bag (IV infusion and as vehicle for IV medications), glass</v>
      </c>
      <c r="C48" s="22">
        <v>4030</v>
      </c>
      <c r="D48" s="16"/>
      <c r="E48" s="16"/>
      <c r="F48" s="16"/>
      <c r="G48" s="16"/>
      <c r="H48" s="16"/>
      <c r="I48" s="16"/>
      <c r="J48" s="102"/>
    </row>
    <row r="49" spans="1:10" ht="140.25" x14ac:dyDescent="0.2">
      <c r="A49" s="127">
        <v>506</v>
      </c>
      <c r="B49" s="8" t="str">
        <f>IFERROR(VLOOKUP(tblIV[[#This Row],[Item No.]],tblListDrugsMeds[],2,FALSE),"ITEM NO. NOT FOUND")</f>
        <v>Intraocular Irrigating Solution (balanced salt solution) 500 mL bottle
Composition:
Sodium chloride — 0.64% 
Potassium chloride — 0.075% 
Calcium chloride — 0.048%
Magnesium chloride hexahydrate — 0.03% 
Sodium acetate — 0.39%
Sodium citrate — 0.17%
Water for injection to make 100%</v>
      </c>
      <c r="C49" s="22">
        <v>333.33333333333331</v>
      </c>
      <c r="D49" s="16"/>
      <c r="E49" s="16"/>
      <c r="F49" s="16"/>
      <c r="G49" s="16"/>
      <c r="H49" s="16"/>
      <c r="I49" s="16"/>
      <c r="J49" s="102"/>
    </row>
    <row r="50" spans="1:10" ht="140.25" x14ac:dyDescent="0.2">
      <c r="A50" s="127">
        <v>507</v>
      </c>
      <c r="B50" s="8" t="str">
        <f>IFERROR(VLOOKUP(tblIV[[#This Row],[Item No.]],tblListDrugsMeds[],2,FALSE),"ITEM NO. NOT FOUND")</f>
        <v>Isotonic electrolyte solution for IV infusion 
Each 1 liter (L) of the product contains:
Sodium chloride – 6.80 g
Potassium chloride – 0.30 g
Calcium chloride dihydrate – 0.37 g
Magnesium chloride hexahydrate – 0.20 g
Sodium acetate trihydrate – 3.27 g
Malic acid – 0.67 g</v>
      </c>
      <c r="C50" s="22">
        <v>1536.6666666666667</v>
      </c>
      <c r="D50" s="16"/>
      <c r="E50" s="16"/>
      <c r="F50" s="16"/>
      <c r="G50" s="16"/>
      <c r="H50" s="16"/>
      <c r="I50" s="16"/>
      <c r="J50" s="102"/>
    </row>
    <row r="51" spans="1:10" ht="102" x14ac:dyDescent="0.2">
      <c r="A51" s="127">
        <v>508</v>
      </c>
      <c r="B51" s="8" t="str">
        <f>IFERROR(VLOOKUP(tblIV[[#This Row],[Item No.]],tblListDrugsMeds[],2,FALSE),"ITEM NO. NOT FOUND")</f>
        <v>Lactated Ringer's Solution (Ringer's Lactate) 1L bottle/bag (IV infusion)
Composition:
Na+ — 130 mmol/L
K+ — 4 mmol/L
Ca++ — 1.22 – 1.5 mmol/L
Cl‐ — 109 mmol/L
Lactate — 28 mmol/L</v>
      </c>
      <c r="C51" s="22">
        <v>9956.8333333333339</v>
      </c>
      <c r="D51" s="16"/>
      <c r="E51" s="16"/>
      <c r="F51" s="16"/>
      <c r="G51" s="16"/>
      <c r="H51" s="16"/>
      <c r="I51" s="16"/>
      <c r="J51" s="102"/>
    </row>
    <row r="52" spans="1:10" ht="114.75" x14ac:dyDescent="0.2">
      <c r="A52" s="127">
        <v>509</v>
      </c>
      <c r="B52" s="8" t="str">
        <f>IFERROR(VLOOKUP(tblIV[[#This Row],[Item No.]],tblListDrugsMeds[],2,FALSE),"ITEM NO. NOT FOUND")</f>
        <v>Lactated Ringer's Solution (Ringer's Lactate) 500mL bottle/bag (IV infusion)
Composition:
Na+ — 130 mmol/L
K+ — 4 mmol/L
Ca++ — 1.22 – 1.5 mmol/L
Cl‐ — 109 mmol/L
Lactate — 28 mmol/L</v>
      </c>
      <c r="C52" s="22">
        <v>4431</v>
      </c>
      <c r="D52" s="16"/>
      <c r="E52" s="16"/>
      <c r="F52" s="16"/>
      <c r="G52" s="16"/>
      <c r="H52" s="16"/>
      <c r="I52" s="16"/>
      <c r="J52" s="102"/>
    </row>
    <row r="53" spans="1:10" ht="25.5" x14ac:dyDescent="0.2">
      <c r="A53" s="127">
        <v>510</v>
      </c>
      <c r="B53" s="8" t="str">
        <f>IFERROR(VLOOKUP(tblIV[[#This Row],[Item No.]],tblListDrugsMeds[],2,FALSE),"ITEM NO. NOT FOUND")</f>
        <v>Lipids 20%, 250 mL bottle (IV infusion)</v>
      </c>
      <c r="C53" s="22">
        <v>20</v>
      </c>
      <c r="D53" s="16"/>
      <c r="E53" s="16"/>
      <c r="F53" s="16"/>
      <c r="G53" s="16"/>
      <c r="H53" s="16"/>
      <c r="I53" s="16"/>
      <c r="J53" s="102"/>
    </row>
    <row r="54" spans="1:10" x14ac:dyDescent="0.2">
      <c r="A54" s="127">
        <v>511</v>
      </c>
      <c r="B54" s="8" t="str">
        <f>IFERROR(VLOOKUP(tblIV[[#This Row],[Item No.]],tblListDrugsMeds[],2,FALSE),"ITEM NO. NOT FOUND")</f>
        <v>Mannitol 20% 500mL bottle (IV )</v>
      </c>
      <c r="C54" s="22">
        <v>1970</v>
      </c>
      <c r="D54" s="16"/>
      <c r="E54" s="16"/>
      <c r="F54" s="16"/>
      <c r="G54" s="16"/>
      <c r="H54" s="16"/>
      <c r="I54" s="16"/>
      <c r="J54" s="102"/>
    </row>
    <row r="55" spans="1:10" ht="51" x14ac:dyDescent="0.2">
      <c r="A55" s="127">
        <v>512</v>
      </c>
      <c r="B55" s="8" t="str">
        <f>IFERROR(VLOOKUP(tblIV[[#This Row],[Item No.]],tblListDrugsMeds[],2,FALSE),"ITEM NO. NOT FOUND")</f>
        <v>Modified Fluid Gelatin (polymerisate of degraded
succinylated gelatin) 4% solution, 500 mL bottle (IV infusion)</v>
      </c>
      <c r="C55" s="22">
        <v>420.83333333333331</v>
      </c>
      <c r="D55" s="16"/>
      <c r="E55" s="16"/>
      <c r="F55" s="16"/>
      <c r="G55" s="16"/>
      <c r="H55" s="16"/>
      <c r="I55" s="16"/>
      <c r="J55" s="102"/>
    </row>
    <row r="56" spans="1:10" ht="25.5" x14ac:dyDescent="0.2">
      <c r="A56" s="127">
        <v>513</v>
      </c>
      <c r="B56" s="8" t="str">
        <f>IFERROR(VLOOKUP(tblIV[[#This Row],[Item No.]],tblListDrugsMeds[],2,FALSE),"ITEM NO. NOT FOUND")</f>
        <v>Sodium Chloride 0.9% 100mL bottle/bag (IV infusion)</v>
      </c>
      <c r="C56" s="22">
        <v>1671.6666666666667</v>
      </c>
      <c r="D56" s="16"/>
      <c r="E56" s="16"/>
      <c r="F56" s="16"/>
      <c r="G56" s="16"/>
      <c r="H56" s="16"/>
      <c r="I56" s="16"/>
      <c r="J56" s="102"/>
    </row>
    <row r="57" spans="1:10" ht="63.75" x14ac:dyDescent="0.2">
      <c r="A57" s="127">
        <v>514</v>
      </c>
      <c r="B57" s="8" t="str">
        <f>IFERROR(VLOOKUP(tblIV[[#This Row],[Item No.]],tblListDrugsMeds[],2,FALSE),"ITEM NO. NOT FOUND")</f>
        <v>0.9% Sodium Chloride Solution: 1 L bottle solution for irrigation
Composition:
Na+ — 154 mmol/L 
Cl‐ — 154 mmol/L</v>
      </c>
      <c r="C57" s="22">
        <v>16068.166666666666</v>
      </c>
      <c r="D57" s="16"/>
      <c r="E57" s="16"/>
      <c r="F57" s="16"/>
      <c r="G57" s="16"/>
      <c r="H57" s="16"/>
      <c r="I57" s="16"/>
      <c r="J57" s="102"/>
    </row>
    <row r="58" spans="1:10" ht="25.5" x14ac:dyDescent="0.2">
      <c r="A58" s="127">
        <v>515</v>
      </c>
      <c r="B58" s="8" t="str">
        <f>IFERROR(VLOOKUP(tblIV[[#This Row],[Item No.]],tblListDrugsMeds[],2,FALSE),"ITEM NO. NOT FOUND")</f>
        <v xml:space="preserve">Sodium Chloride 0.9% 1L bottle/bag (IV infusion), glass </v>
      </c>
      <c r="C58" s="22">
        <v>1349.8333333333333</v>
      </c>
      <c r="D58" s="16"/>
      <c r="E58" s="16"/>
      <c r="F58" s="16"/>
      <c r="G58" s="16"/>
      <c r="H58" s="16"/>
      <c r="I58" s="16"/>
      <c r="J58" s="102"/>
    </row>
    <row r="59" spans="1:10" ht="38.25" x14ac:dyDescent="0.2">
      <c r="A59" s="127">
        <v>516</v>
      </c>
      <c r="B59" s="8" t="str">
        <f>IFERROR(VLOOKUP(tblIV[[#This Row],[Item No.]],tblListDrugsMeds[],2,FALSE),"ITEM NO. NOT FOUND")</f>
        <v>Sodium Chloride 0.9% 1L  bottle/bag (IV infusion), Low Density Polyethylene</v>
      </c>
      <c r="C59" s="22">
        <v>800</v>
      </c>
      <c r="D59" s="16"/>
      <c r="E59" s="16"/>
      <c r="F59" s="16"/>
      <c r="G59" s="16"/>
      <c r="H59" s="16"/>
      <c r="I59" s="16"/>
      <c r="J59" s="102"/>
    </row>
    <row r="60" spans="1:10" ht="25.5" x14ac:dyDescent="0.2">
      <c r="A60" s="127">
        <v>517</v>
      </c>
      <c r="B60" s="8" t="str">
        <f>IFERROR(VLOOKUP(tblIV[[#This Row],[Item No.]],tblListDrugsMeds[],2,FALSE),"ITEM NO. NOT FOUND")</f>
        <v xml:space="preserve">Sodium Chloride 0.9% 1L bottle/bag (IV infusion), plastic </v>
      </c>
      <c r="C60" s="22">
        <v>27804</v>
      </c>
      <c r="D60" s="16"/>
      <c r="E60" s="16"/>
      <c r="F60" s="16"/>
      <c r="G60" s="16"/>
      <c r="H60" s="16"/>
      <c r="I60" s="16"/>
      <c r="J60" s="102"/>
    </row>
    <row r="61" spans="1:10" ht="25.5" x14ac:dyDescent="0.2">
      <c r="A61" s="127">
        <v>518</v>
      </c>
      <c r="B61" s="8" t="str">
        <f>IFERROR(VLOOKUP(tblIV[[#This Row],[Item No.]],tblListDrugsMeds[],2,FALSE),"ITEM NO. NOT FOUND")</f>
        <v>Sodium Chloride 0.9% 50 mL, bottle/bag (IV infusion)</v>
      </c>
      <c r="C61" s="22">
        <v>4100</v>
      </c>
      <c r="D61" s="16"/>
      <c r="E61" s="16"/>
      <c r="F61" s="16"/>
      <c r="G61" s="16"/>
      <c r="H61" s="16"/>
      <c r="I61" s="16"/>
      <c r="J61" s="102"/>
    </row>
    <row r="62" spans="1:10" ht="38.25" x14ac:dyDescent="0.2">
      <c r="A62" s="127">
        <v>519</v>
      </c>
      <c r="B62" s="8" t="str">
        <f>IFERROR(VLOOKUP(tblIV[[#This Row],[Item No.]],tblListDrugsMeds[],2,FALSE),"ITEM NO. NOT FOUND")</f>
        <v>Sodium Chloride 0.9% 500mL bottle/bag (IV infusion), Low Density Polyethylene</v>
      </c>
      <c r="C62" s="22">
        <v>2200</v>
      </c>
      <c r="D62" s="16"/>
      <c r="E62" s="16"/>
      <c r="F62" s="16"/>
      <c r="G62" s="16"/>
      <c r="H62" s="16"/>
      <c r="I62" s="16"/>
      <c r="J62" s="102"/>
    </row>
    <row r="63" spans="1:10" ht="25.5" x14ac:dyDescent="0.2">
      <c r="A63" s="127">
        <v>520</v>
      </c>
      <c r="B63" s="8" t="str">
        <f>IFERROR(VLOOKUP(tblIV[[#This Row],[Item No.]],tblListDrugsMeds[],2,FALSE),"ITEM NO. NOT FOUND")</f>
        <v xml:space="preserve">Sodium Chloride 0.9% 500mL bottle/bag (IV infusion), plastic </v>
      </c>
      <c r="C63" s="22">
        <v>6644.166666666667</v>
      </c>
      <c r="D63" s="16"/>
      <c r="E63" s="16"/>
      <c r="F63" s="16"/>
      <c r="G63" s="16"/>
      <c r="H63" s="16"/>
      <c r="I63" s="16"/>
      <c r="J63" s="102"/>
    </row>
    <row r="64" spans="1:10" ht="25.5" x14ac:dyDescent="0.2">
      <c r="A64" s="127">
        <v>521</v>
      </c>
      <c r="B64" s="8" t="str">
        <f>IFERROR(VLOOKUP(tblIV[[#This Row],[Item No.]],tblListDrugsMeds[],2,FALSE),"ITEM NO. NOT FOUND")</f>
        <v xml:space="preserve">Sodium Chloride 0.9% 500mL bottle/bag (IV infusion), glass </v>
      </c>
      <c r="C64" s="22">
        <v>3475</v>
      </c>
      <c r="D64" s="16"/>
      <c r="E64" s="16"/>
      <c r="F64" s="16"/>
      <c r="G64" s="16"/>
      <c r="H64" s="16"/>
      <c r="I64" s="16"/>
      <c r="J64" s="102"/>
    </row>
    <row r="65" spans="1:10" ht="38.25" x14ac:dyDescent="0.2">
      <c r="A65" s="127">
        <v>522</v>
      </c>
      <c r="B65" s="8" t="str">
        <f>IFERROR(VLOOKUP(tblIV[[#This Row],[Item No.]],tblListDrugsMeds[],2,FALSE),"ITEM NO. NOT FOUND")</f>
        <v>Sterile Water for Injection 1L glass bottle/bag (no
preservative)</v>
      </c>
      <c r="C65" s="22">
        <v>488.66666666666669</v>
      </c>
      <c r="D65" s="16"/>
      <c r="E65" s="16"/>
      <c r="F65" s="16"/>
      <c r="G65" s="16"/>
      <c r="H65" s="16"/>
      <c r="I65" s="16"/>
      <c r="J65" s="102"/>
    </row>
    <row r="66" spans="1:10" ht="38.25" x14ac:dyDescent="0.2">
      <c r="A66" s="127">
        <v>523</v>
      </c>
      <c r="B66" s="8" t="str">
        <f>IFERROR(VLOOKUP(tblIV[[#This Row],[Item No.]],tblListDrugsMeds[],2,FALSE),"ITEM NO. NOT FOUND")</f>
        <v>Sterile Water for Injection twist-off, 1L bottle/bag (no
preservative)</v>
      </c>
      <c r="C66" s="22">
        <v>1536</v>
      </c>
      <c r="D66" s="16"/>
      <c r="E66" s="16"/>
      <c r="F66" s="16"/>
      <c r="G66" s="16"/>
      <c r="H66" s="16"/>
      <c r="I66" s="16"/>
      <c r="J66" s="102"/>
    </row>
    <row r="67" spans="1:10" ht="38.25" x14ac:dyDescent="0.2">
      <c r="A67" s="127">
        <v>524</v>
      </c>
      <c r="B67" s="8" t="str">
        <f>IFERROR(VLOOKUP(tblIV[[#This Row],[Item No.]],tblListDrugsMeds[],2,FALSE),"ITEM NO. NOT FOUND")</f>
        <v>Sterile Water for Injection 50mL glass bottle/bag (no
preservative)</v>
      </c>
      <c r="C67" s="22">
        <v>8.3333333333333339</v>
      </c>
      <c r="D67" s="16"/>
      <c r="E67" s="16"/>
      <c r="F67" s="16"/>
      <c r="G67" s="16"/>
      <c r="H67" s="16"/>
      <c r="I67" s="16"/>
      <c r="J67" s="102"/>
    </row>
    <row r="68" spans="1:10" ht="25.5" x14ac:dyDescent="0.2">
      <c r="A68" s="127">
        <v>525</v>
      </c>
      <c r="B68" s="8" t="str">
        <f>IFERROR(VLOOKUP(tblIV[[#This Row],[Item No.]],tblListDrugsMeds[],2,FALSE),"ITEM NO. NOT FOUND")</f>
        <v>Sterile water for injection 100mL bottle/bag (no preservative)</v>
      </c>
      <c r="C68" s="22">
        <v>100</v>
      </c>
      <c r="D68" s="16"/>
      <c r="E68" s="16"/>
      <c r="F68" s="16"/>
      <c r="G68" s="16"/>
      <c r="H68" s="16"/>
      <c r="I68" s="16"/>
      <c r="J68" s="102"/>
    </row>
    <row r="69" spans="1:10" ht="25.5" x14ac:dyDescent="0.2">
      <c r="A69" s="128">
        <v>526</v>
      </c>
      <c r="B69" s="96" t="str">
        <f>IFERROR(VLOOKUP(tblIV[[#This Row],[Item No.]],tblListDrugsMeds[],2,FALSE),"ITEM NO. NOT FOUND")</f>
        <v>Sterile water for injection 50mL bottle/bag (no preservative)</v>
      </c>
      <c r="C69" s="97">
        <v>7786.75</v>
      </c>
      <c r="D69" s="103"/>
      <c r="E69" s="103"/>
      <c r="F69" s="103"/>
      <c r="G69" s="103"/>
      <c r="H69" s="103"/>
      <c r="I69" s="103"/>
      <c r="J69" s="104"/>
    </row>
    <row r="70" spans="1:10" x14ac:dyDescent="0.2">
      <c r="A70" s="130"/>
      <c r="B70" s="24"/>
      <c r="C70" s="25"/>
    </row>
    <row r="72" spans="1:10" x14ac:dyDescent="0.2">
      <c r="H72" s="37" t="s">
        <v>677</v>
      </c>
    </row>
    <row r="75" spans="1:10" x14ac:dyDescent="0.2">
      <c r="H75" s="12" t="s">
        <v>678</v>
      </c>
    </row>
    <row r="76" spans="1:10" x14ac:dyDescent="0.2">
      <c r="H76" s="14" t="s">
        <v>679</v>
      </c>
    </row>
  </sheetData>
  <mergeCells count="7">
    <mergeCell ref="C13:J13"/>
    <mergeCell ref="C14:J14"/>
    <mergeCell ref="C6:J6"/>
    <mergeCell ref="C7:J7"/>
    <mergeCell ref="C9:J9"/>
    <mergeCell ref="C10:J10"/>
    <mergeCell ref="C12:J12"/>
  </mergeCells>
  <pageMargins left="0.39370078740157483" right="0.39370078740157483" top="0.59055118110236227" bottom="0.59055118110236227" header="0" footer="0.19685039370078741"/>
  <pageSetup paperSize="9" scale="69" orientation="landscape" r:id="rId1"/>
  <headerFooter>
    <oddFooter>&amp;RPage &amp;P of &amp;N</oddFooter>
  </headerFooter>
  <rowBreaks count="1" manualBreakCount="1">
    <brk id="21" max="9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A589-61DA-472D-9E8C-3B781A2ADBF8}">
  <sheetPr codeName="Sheet5"/>
  <dimension ref="A1:Z33"/>
  <sheetViews>
    <sheetView view="pageBreakPreview" zoomScaleNormal="100" zoomScaleSheetLayoutView="100" workbookViewId="0">
      <selection activeCell="C18" sqref="C18"/>
    </sheetView>
  </sheetViews>
  <sheetFormatPr defaultColWidth="8.28515625" defaultRowHeight="12.75" x14ac:dyDescent="0.25"/>
  <cols>
    <col min="1" max="1" width="9.5703125" style="129" customWidth="1"/>
    <col min="2" max="2" width="31.42578125" style="13" customWidth="1"/>
    <col min="3" max="3" width="8.5703125" style="33" customWidth="1"/>
    <col min="4" max="10" width="12.5703125" style="13" customWidth="1"/>
    <col min="11" max="16384" width="8.28515625" style="13"/>
  </cols>
  <sheetData>
    <row r="1" spans="1:26" x14ac:dyDescent="0.25">
      <c r="A1" s="120" t="s">
        <v>663</v>
      </c>
      <c r="C1" s="26"/>
    </row>
    <row r="2" spans="1:26" x14ac:dyDescent="0.25">
      <c r="A2" s="120" t="s">
        <v>664</v>
      </c>
      <c r="C2" s="26"/>
    </row>
    <row r="3" spans="1:26" ht="13.5" x14ac:dyDescent="0.25">
      <c r="A3" s="121" t="s">
        <v>689</v>
      </c>
      <c r="C3" s="26"/>
    </row>
    <row r="4" spans="1:26" x14ac:dyDescent="0.25">
      <c r="A4" s="130"/>
      <c r="B4" s="24"/>
      <c r="C4" s="30"/>
      <c r="D4" s="32"/>
      <c r="E4" s="32"/>
    </row>
    <row r="5" spans="1:26" s="10" customFormat="1" x14ac:dyDescent="0.2">
      <c r="A5" s="122"/>
      <c r="B5" s="2" t="s">
        <v>648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10" customFormat="1" x14ac:dyDescent="0.2">
      <c r="A6" s="122"/>
      <c r="B6" s="5" t="s">
        <v>649</v>
      </c>
      <c r="C6" s="119" t="s">
        <v>650</v>
      </c>
      <c r="D6" s="119"/>
      <c r="E6" s="119"/>
      <c r="F6" s="119"/>
      <c r="G6" s="119"/>
      <c r="H6" s="119"/>
      <c r="I6" s="119"/>
      <c r="J6" s="1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6" s="10" customFormat="1" x14ac:dyDescent="0.2">
      <c r="A7" s="122"/>
      <c r="B7" s="5" t="s">
        <v>655</v>
      </c>
      <c r="C7" s="119" t="s">
        <v>684</v>
      </c>
      <c r="D7" s="119"/>
      <c r="E7" s="119"/>
      <c r="F7" s="119"/>
      <c r="G7" s="119"/>
      <c r="H7" s="119"/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6" s="10" customFormat="1" x14ac:dyDescent="0.2">
      <c r="A8" s="122"/>
      <c r="B8" s="38" t="s">
        <v>680</v>
      </c>
      <c r="C8" s="5" t="s">
        <v>682</v>
      </c>
      <c r="D8" s="5"/>
      <c r="E8" s="5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6" s="10" customFormat="1" x14ac:dyDescent="0.2">
      <c r="A9" s="122"/>
      <c r="B9" s="5" t="s">
        <v>651</v>
      </c>
      <c r="C9" s="119" t="s">
        <v>652</v>
      </c>
      <c r="D9" s="119"/>
      <c r="E9" s="119"/>
      <c r="F9" s="119"/>
      <c r="G9" s="119"/>
      <c r="H9" s="119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6" s="10" customFormat="1" x14ac:dyDescent="0.2">
      <c r="A10" s="122"/>
      <c r="B10" s="5" t="s">
        <v>653</v>
      </c>
      <c r="C10" s="119" t="s">
        <v>654</v>
      </c>
      <c r="D10" s="119"/>
      <c r="E10" s="119"/>
      <c r="F10" s="119"/>
      <c r="G10" s="119"/>
      <c r="H10" s="119"/>
      <c r="I10" s="119"/>
      <c r="J10" s="11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6" s="14" customFormat="1" x14ac:dyDescent="0.2">
      <c r="A11" s="123"/>
      <c r="B11" s="13" t="s">
        <v>683</v>
      </c>
      <c r="C11" s="14" t="s">
        <v>686</v>
      </c>
    </row>
    <row r="12" spans="1:26" s="10" customFormat="1" x14ac:dyDescent="0.2">
      <c r="A12" s="122"/>
      <c r="B12" s="5" t="s">
        <v>656</v>
      </c>
      <c r="C12" s="119" t="s">
        <v>672</v>
      </c>
      <c r="D12" s="119"/>
      <c r="E12" s="119"/>
      <c r="F12" s="119"/>
      <c r="G12" s="119"/>
      <c r="H12" s="119"/>
      <c r="I12" s="119"/>
      <c r="J12" s="11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6" s="10" customFormat="1" x14ac:dyDescent="0.2">
      <c r="A13" s="122"/>
      <c r="B13" s="5" t="s">
        <v>657</v>
      </c>
      <c r="C13" s="118" t="s">
        <v>658</v>
      </c>
      <c r="D13" s="118"/>
      <c r="E13" s="118"/>
      <c r="F13" s="118"/>
      <c r="G13" s="118"/>
      <c r="H13" s="118"/>
      <c r="I13" s="118"/>
      <c r="J13" s="1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10" customFormat="1" x14ac:dyDescent="0.2">
      <c r="A14" s="124"/>
      <c r="B14" s="5" t="s">
        <v>665</v>
      </c>
      <c r="C14" s="119" t="s">
        <v>659</v>
      </c>
      <c r="D14" s="119"/>
      <c r="E14" s="119"/>
      <c r="F14" s="119"/>
      <c r="G14" s="119"/>
      <c r="H14" s="119"/>
      <c r="I14" s="119"/>
      <c r="J14" s="1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C15" s="26"/>
    </row>
    <row r="16" spans="1:26" s="17" customFormat="1" x14ac:dyDescent="0.25">
      <c r="A16" s="125" t="s">
        <v>666</v>
      </c>
      <c r="B16" s="7"/>
      <c r="C16" s="27"/>
      <c r="D16" s="1"/>
      <c r="E16" s="1"/>
      <c r="F16" s="1"/>
      <c r="G16" s="1"/>
      <c r="H16" s="1"/>
      <c r="I16" s="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17" customFormat="1" ht="51" x14ac:dyDescent="0.25">
      <c r="A17" s="126" t="s">
        <v>660</v>
      </c>
      <c r="B17" s="91" t="s">
        <v>649</v>
      </c>
      <c r="C17" s="92" t="s">
        <v>685</v>
      </c>
      <c r="D17" s="93" t="s">
        <v>681</v>
      </c>
      <c r="E17" s="92" t="s">
        <v>651</v>
      </c>
      <c r="F17" s="93" t="s">
        <v>653</v>
      </c>
      <c r="G17" s="93" t="s">
        <v>683</v>
      </c>
      <c r="H17" s="93" t="s">
        <v>656</v>
      </c>
      <c r="I17" s="94" t="s">
        <v>661</v>
      </c>
      <c r="J17" s="95" t="s">
        <v>662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5.5" x14ac:dyDescent="0.25">
      <c r="A18" s="127">
        <v>527</v>
      </c>
      <c r="B18" s="8" t="str">
        <f>IFERROR(VLOOKUP(tblVaccine[[#This Row],[Item No.]],tblListDrugsMeds[],2,FALSE),"ITEM NO. NOT FOUND")</f>
        <v>Anti-tetanus serum (equine) 1500 IU/mL, 1mL  ampule/vial  (IM)</v>
      </c>
      <c r="C18" s="28">
        <v>217.83333333333334</v>
      </c>
      <c r="D18" s="18"/>
      <c r="E18" s="18"/>
      <c r="F18" s="19"/>
      <c r="G18" s="19"/>
      <c r="H18" s="19"/>
      <c r="I18" s="19"/>
      <c r="J18" s="90"/>
      <c r="K18" s="13" t="b">
        <f>COUNTIF(tblListDrugsMeds[Description],B18)&gt;0</f>
        <v>1</v>
      </c>
    </row>
    <row r="19" spans="1:25" ht="25.5" x14ac:dyDescent="0.25">
      <c r="A19" s="127">
        <v>528</v>
      </c>
      <c r="B19" s="8" t="str">
        <f>IFERROR(VLOOKUP(tblVaccine[[#This Row],[Item No.]],tblListDrugsMeds[],2,FALSE),"ITEM NO. NOT FOUND")</f>
        <v>Antithymocyte Immunoglobulin (ATG) (rabbit) 25 mg/5 mL vial (IV)</v>
      </c>
      <c r="C19" s="28">
        <v>1.8333333333333333</v>
      </c>
      <c r="D19" s="18"/>
      <c r="E19" s="18"/>
      <c r="F19" s="19"/>
      <c r="G19" s="19"/>
      <c r="H19" s="19"/>
      <c r="I19" s="19"/>
      <c r="J19" s="90"/>
      <c r="K19" s="13" t="b">
        <f>COUNTIF(tblListDrugsMeds[Description],B19)&gt;0</f>
        <v>1</v>
      </c>
    </row>
    <row r="20" spans="1:25" ht="25.5" x14ac:dyDescent="0.25">
      <c r="A20" s="127">
        <v>529</v>
      </c>
      <c r="B20" s="8" t="str">
        <f>IFERROR(VLOOKUP(tblVaccine[[#This Row],[Item No.]],tblListDrugsMeds[],2,FALSE),"ITEM NO. NOT FOUND")</f>
        <v>Cobra antivenin 800 MU/4.8 mL,  1mL ampule (IV infusion)</v>
      </c>
      <c r="C20" s="28" t="s">
        <v>647</v>
      </c>
      <c r="D20" s="18"/>
      <c r="E20" s="18"/>
      <c r="F20" s="19"/>
      <c r="G20" s="19"/>
      <c r="H20" s="19"/>
      <c r="I20" s="19"/>
      <c r="J20" s="90"/>
      <c r="K20" s="13" t="b">
        <f>COUNTIF(tblListDrugsMeds[Description],B20)&gt;0</f>
        <v>1</v>
      </c>
    </row>
    <row r="21" spans="1:25" ht="38.25" x14ac:dyDescent="0.25">
      <c r="A21" s="127">
        <v>530</v>
      </c>
      <c r="B21" s="8" t="str">
        <f>IFERROR(VLOOKUP(tblVaccine[[#This Row],[Item No.]],tblListDrugsMeds[],2,FALSE),"ITEM NO. NOT FOUND")</f>
        <v>Hepatitis B vaccine (recombinant DNA) 10mcg/0.5mL monodose vial  (pediatric) (IM)</v>
      </c>
      <c r="C21" s="28">
        <v>106.66666666666667</v>
      </c>
      <c r="D21" s="18"/>
      <c r="E21" s="18"/>
      <c r="F21" s="19"/>
      <c r="G21" s="19"/>
      <c r="H21" s="19"/>
      <c r="I21" s="19"/>
      <c r="J21" s="90"/>
      <c r="K21" s="13" t="b">
        <f>COUNTIF(tblListDrugsMeds[Description],B21)&gt;0</f>
        <v>1</v>
      </c>
    </row>
    <row r="22" spans="1:25" ht="38.25" x14ac:dyDescent="0.25">
      <c r="A22" s="127">
        <v>531</v>
      </c>
      <c r="B22" s="8" t="str">
        <f>IFERROR(VLOOKUP(tblVaccine[[#This Row],[Item No.]],tblListDrugsMeds[],2,FALSE),"ITEM NO. NOT FOUND")</f>
        <v>Hepatitis B vaccine (recombinant DNA) 20mcg/mL, monodose vial (adult) (IM)</v>
      </c>
      <c r="C22" s="28">
        <v>39.583333333333336</v>
      </c>
      <c r="D22" s="18"/>
      <c r="E22" s="18"/>
      <c r="F22" s="19"/>
      <c r="G22" s="19"/>
      <c r="H22" s="19"/>
      <c r="I22" s="19"/>
      <c r="J22" s="90"/>
      <c r="K22" s="13" t="b">
        <f>COUNTIF(tblListDrugsMeds[Description],B22)&gt;0</f>
        <v>1</v>
      </c>
    </row>
    <row r="23" spans="1:25" ht="25.5" x14ac:dyDescent="0.25">
      <c r="A23" s="127">
        <v>532</v>
      </c>
      <c r="B23" s="8" t="str">
        <f>IFERROR(VLOOKUP(tblVaccine[[#This Row],[Item No.]],tblListDrugsMeds[],2,FALSE),"ITEM NO. NOT FOUND")</f>
        <v>Hepatitis B Immunoglobulin (human) 0.5 mL vial (IM)</v>
      </c>
      <c r="C23" s="28">
        <v>2.5</v>
      </c>
      <c r="D23" s="18"/>
      <c r="E23" s="18"/>
      <c r="F23" s="19"/>
      <c r="G23" s="19"/>
      <c r="H23" s="19"/>
      <c r="I23" s="19"/>
      <c r="J23" s="90"/>
      <c r="K23" s="13" t="b">
        <f>COUNTIF(tblListDrugsMeds[Description],B23)&gt;0</f>
        <v>1</v>
      </c>
    </row>
    <row r="24" spans="1:25" ht="25.5" x14ac:dyDescent="0.25">
      <c r="A24" s="127">
        <v>533</v>
      </c>
      <c r="B24" s="8" t="str">
        <f>IFERROR(VLOOKUP(tblVaccine[[#This Row],[Item No.]],tblListDrugsMeds[],2,FALSE),"ITEM NO. NOT FOUND")</f>
        <v>Immunoglobulin normal, human (IGIV) 50mg/mL, 100mL vial  (IV)</v>
      </c>
      <c r="C24" s="28">
        <v>105.91666666666667</v>
      </c>
      <c r="D24" s="18"/>
      <c r="E24" s="18"/>
      <c r="F24" s="19"/>
      <c r="G24" s="19"/>
      <c r="H24" s="19"/>
      <c r="I24" s="19"/>
      <c r="J24" s="90"/>
      <c r="K24" s="13" t="b">
        <f>COUNTIF(tblListDrugsMeds[Description],B24)&gt;0</f>
        <v>1</v>
      </c>
    </row>
    <row r="25" spans="1:25" ht="25.5" x14ac:dyDescent="0.25">
      <c r="A25" s="127">
        <v>534</v>
      </c>
      <c r="B25" s="8" t="str">
        <f>IFERROR(VLOOKUP(tblVaccine[[#This Row],[Item No.]],tblListDrugsMeds[],2,FALSE),"ITEM NO. NOT FOUND")</f>
        <v>Immunoglobulin normal, human (IGIV) 50mg/mL, 50mL vial (IV)</v>
      </c>
      <c r="C25" s="28">
        <v>118.66666666666667</v>
      </c>
      <c r="D25" s="18"/>
      <c r="E25" s="18"/>
      <c r="F25" s="19"/>
      <c r="G25" s="19"/>
      <c r="H25" s="19"/>
      <c r="I25" s="19"/>
      <c r="J25" s="90"/>
      <c r="K25" s="13" t="b">
        <f>COUNTIF(tblListDrugsMeds[Description],B25)&gt;0</f>
        <v>1</v>
      </c>
    </row>
    <row r="26" spans="1:25" ht="38.25" x14ac:dyDescent="0.25">
      <c r="A26" s="127">
        <v>535</v>
      </c>
      <c r="B26" s="8" t="str">
        <f>IFERROR(VLOOKUP(tblVaccine[[#This Row],[Item No.]],tblListDrugsMeds[],2,FALSE),"ITEM NO. NOT FOUND")</f>
        <v>Live Attenuated Measles, Mumps and Rubella (MMR) vaccine monodose vial + 0.5mL diluent (SC)</v>
      </c>
      <c r="C26" s="28">
        <v>2.5</v>
      </c>
      <c r="D26" s="18"/>
      <c r="E26" s="18"/>
      <c r="F26" s="19"/>
      <c r="G26" s="19"/>
      <c r="H26" s="19"/>
      <c r="I26" s="19"/>
      <c r="J26" s="90"/>
      <c r="K26" s="13" t="b">
        <f>COUNTIF(tblListDrugsMeds[Description],B26)&gt;0</f>
        <v>1</v>
      </c>
    </row>
    <row r="27" spans="1:25" x14ac:dyDescent="0.25">
      <c r="A27" s="128">
        <v>536</v>
      </c>
      <c r="B27" s="96" t="str">
        <f>IFERROR(VLOOKUP(tblVaccine[[#This Row],[Item No.]],tblListDrugsMeds[],2,FALSE),"ITEM NO. NOT FOUND")</f>
        <v>Tetanus Toxoid 0.5 mL Ampule (IM)</v>
      </c>
      <c r="C27" s="105">
        <v>238.83333333333334</v>
      </c>
      <c r="D27" s="99"/>
      <c r="E27" s="99"/>
      <c r="F27" s="100"/>
      <c r="G27" s="100"/>
      <c r="H27" s="100"/>
      <c r="I27" s="100"/>
      <c r="J27" s="101"/>
      <c r="K27" s="13" t="b">
        <f>COUNTIF(tblListDrugsMeds[Description],B27)&gt;0</f>
        <v>1</v>
      </c>
    </row>
    <row r="29" spans="1:25" x14ac:dyDescent="0.2">
      <c r="H29" s="37" t="s">
        <v>677</v>
      </c>
    </row>
    <row r="30" spans="1:25" x14ac:dyDescent="0.2">
      <c r="H30" s="14"/>
    </row>
    <row r="31" spans="1:25" x14ac:dyDescent="0.2">
      <c r="H31" s="14"/>
    </row>
    <row r="32" spans="1:25" x14ac:dyDescent="0.2">
      <c r="H32" s="12" t="s">
        <v>678</v>
      </c>
    </row>
    <row r="33" spans="8:8" x14ac:dyDescent="0.2">
      <c r="H33" s="14" t="s">
        <v>679</v>
      </c>
    </row>
  </sheetData>
  <mergeCells count="7">
    <mergeCell ref="C13:J13"/>
    <mergeCell ref="C14:J14"/>
    <mergeCell ref="C6:J6"/>
    <mergeCell ref="C7:J7"/>
    <mergeCell ref="C9:J9"/>
    <mergeCell ref="C10:J10"/>
    <mergeCell ref="C12:J12"/>
  </mergeCells>
  <pageMargins left="0.39370078740157483" right="0.39370078740157483" top="0.59055118110236227" bottom="0.39370078740157483" header="0" footer="0.19685039370078741"/>
  <pageSetup paperSize="9" orientation="landscape" r:id="rId1"/>
  <headerFooter>
    <oddFooter>&amp;R&amp;"Times New Roman,Regular"&amp;10Page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A96F-FE40-41F5-9360-0C1F3A90CF69}">
  <sheetPr codeName="Sheet6"/>
  <dimension ref="A1:Z44"/>
  <sheetViews>
    <sheetView view="pageBreakPreview" zoomScaleNormal="100" zoomScaleSheetLayoutView="100" workbookViewId="0">
      <pane ySplit="17" topLeftCell="A18" activePane="bottomLeft" state="frozen"/>
      <selection activeCell="F26" sqref="F26"/>
      <selection pane="bottomLeft" activeCell="C18" sqref="C18"/>
    </sheetView>
  </sheetViews>
  <sheetFormatPr defaultColWidth="8.28515625" defaultRowHeight="12.75" x14ac:dyDescent="0.2"/>
  <cols>
    <col min="1" max="1" width="9.5703125" style="123" customWidth="1"/>
    <col min="2" max="2" width="34.85546875" style="13" customWidth="1"/>
    <col min="3" max="3" width="8.85546875" style="23" customWidth="1"/>
    <col min="4" max="4" width="12.28515625" style="14" customWidth="1"/>
    <col min="5" max="5" width="12.28515625" style="13" customWidth="1"/>
    <col min="6" max="10" width="12.28515625" style="14" customWidth="1"/>
    <col min="11" max="16384" width="8.28515625" style="14"/>
  </cols>
  <sheetData>
    <row r="1" spans="1:26" s="13" customFormat="1" x14ac:dyDescent="0.25">
      <c r="A1" s="120" t="s">
        <v>663</v>
      </c>
      <c r="C1" s="20"/>
    </row>
    <row r="2" spans="1:26" s="13" customFormat="1" x14ac:dyDescent="0.25">
      <c r="A2" s="120" t="s">
        <v>664</v>
      </c>
      <c r="C2" s="20"/>
    </row>
    <row r="3" spans="1:26" s="13" customFormat="1" ht="13.5" x14ac:dyDescent="0.25">
      <c r="A3" s="121" t="s">
        <v>690</v>
      </c>
      <c r="C3" s="20"/>
    </row>
    <row r="4" spans="1:26" s="13" customFormat="1" x14ac:dyDescent="0.25">
      <c r="A4" s="129"/>
      <c r="C4" s="20"/>
      <c r="E4" s="32"/>
    </row>
    <row r="5" spans="1:26" s="10" customFormat="1" x14ac:dyDescent="0.2">
      <c r="A5" s="122"/>
      <c r="B5" s="2" t="s">
        <v>648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10" customFormat="1" x14ac:dyDescent="0.2">
      <c r="A6" s="122"/>
      <c r="B6" s="5" t="s">
        <v>649</v>
      </c>
      <c r="C6" s="119" t="s">
        <v>650</v>
      </c>
      <c r="D6" s="119"/>
      <c r="E6" s="119"/>
      <c r="F6" s="119"/>
      <c r="G6" s="119"/>
      <c r="H6" s="119"/>
      <c r="I6" s="119"/>
      <c r="J6" s="1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6" s="10" customFormat="1" x14ac:dyDescent="0.2">
      <c r="A7" s="122"/>
      <c r="B7" s="5" t="s">
        <v>655</v>
      </c>
      <c r="C7" s="119" t="s">
        <v>684</v>
      </c>
      <c r="D7" s="119"/>
      <c r="E7" s="119"/>
      <c r="F7" s="119"/>
      <c r="G7" s="119"/>
      <c r="H7" s="119"/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6" s="10" customFormat="1" x14ac:dyDescent="0.2">
      <c r="A8" s="122"/>
      <c r="B8" s="38" t="s">
        <v>680</v>
      </c>
      <c r="C8" s="5" t="s">
        <v>682</v>
      </c>
      <c r="D8" s="5"/>
      <c r="E8" s="5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6" s="10" customFormat="1" x14ac:dyDescent="0.2">
      <c r="A9" s="122"/>
      <c r="B9" s="5" t="s">
        <v>651</v>
      </c>
      <c r="C9" s="119" t="s">
        <v>652</v>
      </c>
      <c r="D9" s="119"/>
      <c r="E9" s="119"/>
      <c r="F9" s="119"/>
      <c r="G9" s="119"/>
      <c r="H9" s="119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6" s="10" customFormat="1" x14ac:dyDescent="0.2">
      <c r="A10" s="122"/>
      <c r="B10" s="5" t="s">
        <v>653</v>
      </c>
      <c r="C10" s="119" t="s">
        <v>654</v>
      </c>
      <c r="D10" s="119"/>
      <c r="E10" s="119"/>
      <c r="F10" s="119"/>
      <c r="G10" s="119"/>
      <c r="H10" s="119"/>
      <c r="I10" s="119"/>
      <c r="J10" s="11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6" x14ac:dyDescent="0.2">
      <c r="B11" s="13" t="s">
        <v>683</v>
      </c>
      <c r="C11" s="14" t="s">
        <v>686</v>
      </c>
      <c r="E11" s="14"/>
    </row>
    <row r="12" spans="1:26" s="10" customFormat="1" x14ac:dyDescent="0.2">
      <c r="A12" s="122"/>
      <c r="B12" s="5" t="s">
        <v>656</v>
      </c>
      <c r="C12" s="119" t="s">
        <v>672</v>
      </c>
      <c r="D12" s="119"/>
      <c r="E12" s="119"/>
      <c r="F12" s="119"/>
      <c r="G12" s="119"/>
      <c r="H12" s="119"/>
      <c r="I12" s="119"/>
      <c r="J12" s="11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6" s="10" customFormat="1" x14ac:dyDescent="0.2">
      <c r="A13" s="122"/>
      <c r="B13" s="5" t="s">
        <v>657</v>
      </c>
      <c r="C13" s="118" t="s">
        <v>658</v>
      </c>
      <c r="D13" s="118"/>
      <c r="E13" s="118"/>
      <c r="F13" s="118"/>
      <c r="G13" s="118"/>
      <c r="H13" s="118"/>
      <c r="I13" s="118"/>
      <c r="J13" s="1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10" customFormat="1" x14ac:dyDescent="0.2">
      <c r="A14" s="124"/>
      <c r="B14" s="5" t="s">
        <v>665</v>
      </c>
      <c r="C14" s="119" t="s">
        <v>659</v>
      </c>
      <c r="D14" s="119"/>
      <c r="E14" s="119"/>
      <c r="F14" s="119"/>
      <c r="G14" s="119"/>
      <c r="H14" s="119"/>
      <c r="I14" s="119"/>
      <c r="J14" s="1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17" customFormat="1" x14ac:dyDescent="0.25">
      <c r="A15" s="124"/>
      <c r="B15" s="5"/>
      <c r="C15" s="6"/>
      <c r="D15" s="6"/>
      <c r="E15" s="13"/>
      <c r="F15" s="6"/>
      <c r="G15" s="6"/>
      <c r="H15" s="6"/>
      <c r="I15" s="6"/>
      <c r="J15" s="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6" s="17" customFormat="1" x14ac:dyDescent="0.25">
      <c r="A16" s="125" t="s">
        <v>666</v>
      </c>
      <c r="B16" s="7"/>
      <c r="C16" s="21"/>
      <c r="D16" s="1"/>
      <c r="E16" s="1"/>
      <c r="F16" s="1"/>
      <c r="G16" s="1"/>
      <c r="H16" s="1"/>
      <c r="I16" s="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s="17" customFormat="1" ht="51" x14ac:dyDescent="0.25">
      <c r="A17" s="126" t="s">
        <v>660</v>
      </c>
      <c r="B17" s="91" t="s">
        <v>649</v>
      </c>
      <c r="C17" s="92" t="s">
        <v>685</v>
      </c>
      <c r="D17" s="93" t="s">
        <v>681</v>
      </c>
      <c r="E17" s="106" t="s">
        <v>651</v>
      </c>
      <c r="F17" s="107" t="s">
        <v>653</v>
      </c>
      <c r="G17" s="107" t="s">
        <v>683</v>
      </c>
      <c r="H17" s="93" t="s">
        <v>656</v>
      </c>
      <c r="I17" s="94" t="s">
        <v>661</v>
      </c>
      <c r="J17" s="95" t="s">
        <v>662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5.5" x14ac:dyDescent="0.2">
      <c r="A18" s="127">
        <v>537</v>
      </c>
      <c r="B18" s="8" t="str">
        <f>IFERROR(VLOOKUP(tblAnesthetic[[#This Row],[Item No.]],tblListDrugsMeds[],2,FALSE),"ITEM NO. NOT FOUND")</f>
        <v>Acetylcysteine 100 mg/mL, 3 mL ampule solution for inhalation</v>
      </c>
      <c r="C18" s="22">
        <v>1233.3333333333333</v>
      </c>
      <c r="D18" s="15"/>
      <c r="E18" s="18"/>
      <c r="F18" s="16"/>
      <c r="G18" s="16"/>
      <c r="H18" s="16"/>
      <c r="I18" s="16"/>
      <c r="J18" s="102"/>
    </row>
    <row r="19" spans="1:25" ht="51" x14ac:dyDescent="0.2">
      <c r="A19" s="127">
        <v>538</v>
      </c>
      <c r="B19" s="8" t="str">
        <f>IFERROR(VLOOKUP(tblAnesthetic[[#This Row],[Item No.]],tblListDrugsMeds[],2,FALSE),"ITEM NO. NOT FOUND")</f>
        <v>Budesonide 160 micrograms + Formoterol (as fumarate dihydrate) 4.5 micrograms x 120 doses with appropriate accompanying dispenser MDI</v>
      </c>
      <c r="C19" s="22">
        <v>35.083333333333336</v>
      </c>
      <c r="D19" s="15"/>
      <c r="E19" s="18"/>
      <c r="F19" s="16"/>
      <c r="G19" s="16"/>
      <c r="H19" s="16"/>
      <c r="I19" s="16"/>
      <c r="J19" s="102"/>
    </row>
    <row r="20" spans="1:25" ht="51" x14ac:dyDescent="0.2">
      <c r="A20" s="127">
        <v>539</v>
      </c>
      <c r="B20" s="8" t="str">
        <f>IFERROR(VLOOKUP(tblAnesthetic[[#This Row],[Item No.]],tblListDrugsMeds[],2,FALSE),"ITEM NO. NOT FOUND")</f>
        <v>Budesonide 80 micrograms  +  Formoterol (as fumarate dihydrate) 4.5 micrograms x 120 doses with appropriate accompanying dispenser MDI</v>
      </c>
      <c r="C20" s="22">
        <v>32.5</v>
      </c>
      <c r="D20" s="15"/>
      <c r="E20" s="18"/>
      <c r="F20" s="16"/>
      <c r="G20" s="16"/>
      <c r="H20" s="16"/>
      <c r="I20" s="16"/>
      <c r="J20" s="102"/>
    </row>
    <row r="21" spans="1:25" ht="51" x14ac:dyDescent="0.2">
      <c r="A21" s="127">
        <v>540</v>
      </c>
      <c r="B21" s="8" t="str">
        <f>IFERROR(VLOOKUP(tblAnesthetic[[#This Row],[Item No.]],tblListDrugsMeds[],2,FALSE),"ITEM NO. NOT FOUND")</f>
        <v>Budesonide 160 micrograms + Formoterol (as fumarate dihydrate) 4.5micrograms x 60 doses with appropriate accompanying dispenser DPI</v>
      </c>
      <c r="C21" s="22">
        <v>33.666666666666664</v>
      </c>
      <c r="D21" s="15"/>
      <c r="E21" s="18"/>
      <c r="F21" s="16"/>
      <c r="G21" s="16"/>
      <c r="H21" s="16"/>
      <c r="I21" s="16"/>
      <c r="J21" s="102"/>
    </row>
    <row r="22" spans="1:25" ht="51" x14ac:dyDescent="0.2">
      <c r="A22" s="127">
        <v>541</v>
      </c>
      <c r="B22" s="8" t="str">
        <f>IFERROR(VLOOKUP(tblAnesthetic[[#This Row],[Item No.]],tblListDrugsMeds[],2,FALSE),"ITEM NO. NOT FOUND")</f>
        <v>Budesonide 320 micrograms  +  Formoterol (as fumarate dihydrate) 9 micrograms x 60 doses with appropriate accompanying dispenser DPI</v>
      </c>
      <c r="C22" s="22">
        <v>30.083333333333332</v>
      </c>
      <c r="D22" s="15"/>
      <c r="E22" s="18"/>
      <c r="F22" s="16"/>
      <c r="G22" s="16"/>
      <c r="H22" s="16"/>
      <c r="I22" s="16"/>
      <c r="J22" s="102"/>
    </row>
    <row r="23" spans="1:25" ht="51" x14ac:dyDescent="0.2">
      <c r="A23" s="127">
        <v>542</v>
      </c>
      <c r="B23" s="8" t="str">
        <f>IFERROR(VLOOKUP(tblAnesthetic[[#This Row],[Item No.]],tblListDrugsMeds[],2,FALSE),"ITEM NO. NOT FOUND")</f>
        <v>Budesonide 80micrograms +  Formoterol (as fumarate dihydrate) 4.5micrograms x 60 doses with appropriate accompanying dispenser DPI</v>
      </c>
      <c r="C23" s="22">
        <v>32.5</v>
      </c>
      <c r="D23" s="15"/>
      <c r="E23" s="18"/>
      <c r="F23" s="16"/>
      <c r="G23" s="16"/>
      <c r="H23" s="16"/>
      <c r="I23" s="16"/>
      <c r="J23" s="102"/>
    </row>
    <row r="24" spans="1:25" ht="38.25" x14ac:dyDescent="0.2">
      <c r="A24" s="127">
        <v>543</v>
      </c>
      <c r="B24" s="8" t="str">
        <f>IFERROR(VLOOKUP(tblAnesthetic[[#This Row],[Item No.]],tblListDrugsMeds[],2,FALSE),"ITEM NO. NOT FOUND")</f>
        <v>Budesonide Respiratory Solution (for nebulization) 250 micrograms/mL, 2 mL (unit dose)</v>
      </c>
      <c r="C24" s="22">
        <v>70.833333333333329</v>
      </c>
      <c r="D24" s="15"/>
      <c r="E24" s="18"/>
      <c r="F24" s="16"/>
      <c r="G24" s="16"/>
      <c r="H24" s="16"/>
      <c r="I24" s="16"/>
      <c r="J24" s="102"/>
    </row>
    <row r="25" spans="1:25" ht="38.25" x14ac:dyDescent="0.2">
      <c r="A25" s="127">
        <v>544</v>
      </c>
      <c r="B25" s="8" t="str">
        <f>IFERROR(VLOOKUP(tblAnesthetic[[#This Row],[Item No.]],tblListDrugsMeds[],2,FALSE),"ITEM NO. NOT FOUND")</f>
        <v>Fluticasone propionate+salmeterol xinafoate MDI 125mcg/25mcg x 120 actuations with dose counter</v>
      </c>
      <c r="C25" s="22">
        <v>25.833333333333332</v>
      </c>
      <c r="D25" s="15"/>
      <c r="E25" s="18"/>
      <c r="F25" s="16"/>
      <c r="G25" s="16"/>
      <c r="H25" s="16"/>
      <c r="I25" s="16"/>
      <c r="J25" s="102"/>
    </row>
    <row r="26" spans="1:25" ht="38.25" x14ac:dyDescent="0.2">
      <c r="A26" s="127">
        <v>545</v>
      </c>
      <c r="B26" s="8" t="str">
        <f>IFERROR(VLOOKUP(tblAnesthetic[[#This Row],[Item No.]],tblListDrugsMeds[],2,FALSE),"ITEM NO. NOT FOUND")</f>
        <v>Fluticasone propionate+salmeterol xinafoate MDI 250mcg/25mcg x 120 actuations  with dose counter</v>
      </c>
      <c r="C26" s="22">
        <v>26.833333333333332</v>
      </c>
      <c r="D26" s="15"/>
      <c r="E26" s="18"/>
      <c r="F26" s="16"/>
      <c r="G26" s="16"/>
      <c r="H26" s="16"/>
      <c r="I26" s="16"/>
      <c r="J26" s="102"/>
    </row>
    <row r="27" spans="1:25" ht="38.25" x14ac:dyDescent="0.2">
      <c r="A27" s="127">
        <v>546</v>
      </c>
      <c r="B27" s="8" t="str">
        <f>IFERROR(VLOOKUP(tblAnesthetic[[#This Row],[Item No.]],tblListDrugsMeds[],2,FALSE),"ITEM NO. NOT FOUND")</f>
        <v>Fluticasone propionate+salmeterol xinafoate MDI 50mcg/25mcg x 120 actuations  with dose counter</v>
      </c>
      <c r="C27" s="22">
        <v>25.416666666666668</v>
      </c>
      <c r="D27" s="15"/>
      <c r="E27" s="18"/>
      <c r="F27" s="16"/>
      <c r="G27" s="16"/>
      <c r="H27" s="16"/>
      <c r="I27" s="16"/>
      <c r="J27" s="102"/>
    </row>
    <row r="28" spans="1:25" ht="38.25" x14ac:dyDescent="0.2">
      <c r="A28" s="127">
        <v>547</v>
      </c>
      <c r="B28" s="8" t="str">
        <f>IFERROR(VLOOKUP(tblAnesthetic[[#This Row],[Item No.]],tblListDrugsMeds[],2,FALSE),"ITEM NO. NOT FOUND")</f>
        <v>Glycopyrronium (as bromide) + Indacaterol  (as maleate) Inhalation: 50mcg/110mcg inhalation powder in hard capsules</v>
      </c>
      <c r="C28" s="22">
        <v>30.833333333333332</v>
      </c>
      <c r="D28" s="15"/>
      <c r="E28" s="19"/>
      <c r="F28" s="16"/>
      <c r="G28" s="16"/>
      <c r="H28" s="16"/>
      <c r="I28" s="16"/>
      <c r="J28" s="102"/>
    </row>
    <row r="29" spans="1:25" ht="38.25" x14ac:dyDescent="0.2">
      <c r="A29" s="127">
        <v>548</v>
      </c>
      <c r="B29" s="8" t="str">
        <f>IFERROR(VLOOKUP(tblAnesthetic[[#This Row],[Item No.]],tblListDrugsMeds[],2,FALSE),"ITEM NO. NOT FOUND")</f>
        <v>Ipratropium  bromide respiratory solution (for nebulization) 250 micrograms/mL, 2 mL (unit dose)</v>
      </c>
      <c r="C29" s="22">
        <v>43.333333333333336</v>
      </c>
      <c r="D29" s="15"/>
      <c r="E29" s="19"/>
      <c r="F29" s="16"/>
      <c r="G29" s="16"/>
      <c r="H29" s="16"/>
      <c r="I29" s="16"/>
      <c r="J29" s="102"/>
    </row>
    <row r="30" spans="1:25" ht="38.25" x14ac:dyDescent="0.2">
      <c r="A30" s="127">
        <v>549</v>
      </c>
      <c r="B30" s="8" t="str">
        <f>IFERROR(VLOOKUP(tblAnesthetic[[#This Row],[Item No.]],tblListDrugsMeds[],2,FALSE),"ITEM NO. NOT FOUND")</f>
        <v>Ipratropium + Salbutamol MDI: 20 micrograms ipratropium (as bromide) + 100 micrograms salbutamol x 200 doses x 10 mL</v>
      </c>
      <c r="C30" s="22">
        <v>550</v>
      </c>
      <c r="D30" s="15"/>
      <c r="E30" s="19"/>
      <c r="F30" s="16"/>
      <c r="G30" s="16"/>
      <c r="H30" s="16"/>
      <c r="I30" s="16"/>
      <c r="J30" s="102"/>
    </row>
    <row r="31" spans="1:25" ht="25.5" x14ac:dyDescent="0.2">
      <c r="A31" s="127">
        <v>550</v>
      </c>
      <c r="B31" s="8" t="str">
        <f>IFERROR(VLOOKUP(tblAnesthetic[[#This Row],[Item No.]],tblListDrugsMeds[],2,FALSE),"ITEM NO. NOT FOUND")</f>
        <v xml:space="preserve">Ipratropium (as bromide) MDI: 20 micrograms/dose x 200 doses </v>
      </c>
      <c r="C31" s="22">
        <v>41.666666666666664</v>
      </c>
      <c r="D31" s="15"/>
      <c r="E31" s="19"/>
      <c r="F31" s="16"/>
      <c r="G31" s="16"/>
      <c r="H31" s="16"/>
      <c r="I31" s="16"/>
      <c r="J31" s="102"/>
    </row>
    <row r="32" spans="1:25" ht="63.75" x14ac:dyDescent="0.2">
      <c r="A32" s="127">
        <v>551</v>
      </c>
      <c r="B32" s="8" t="str">
        <f>IFERROR(VLOOKUP(tblAnesthetic[[#This Row],[Item No.]],tblListDrugsMeds[],2,FALSE),"ITEM NO. NOT FOUND")</f>
        <v>Ipratropium bromide+salbutamol Resp. Soln.: (for nebulization)
500 micrograms ipratropium (as bromide anhydrous) + 2.5 mg salbutamol (as base) x 2.5 mL (unit dose)</v>
      </c>
      <c r="C32" s="22">
        <v>14742.833333333334</v>
      </c>
      <c r="D32" s="15"/>
      <c r="E32" s="19"/>
      <c r="F32" s="16"/>
      <c r="G32" s="16"/>
      <c r="H32" s="16"/>
      <c r="I32" s="16"/>
      <c r="J32" s="102"/>
    </row>
    <row r="33" spans="1:10" x14ac:dyDescent="0.2">
      <c r="A33" s="127">
        <v>552</v>
      </c>
      <c r="B33" s="8" t="str">
        <f>IFERROR(VLOOKUP(tblAnesthetic[[#This Row],[Item No.]],tblListDrugsMeds[],2,FALSE),"ITEM NO. NOT FOUND")</f>
        <v>Lidocaine hydrochloride spray 10%, 50mL</v>
      </c>
      <c r="C33" s="22">
        <v>401.5</v>
      </c>
      <c r="D33" s="15"/>
      <c r="E33" s="19"/>
      <c r="F33" s="16"/>
      <c r="G33" s="16"/>
      <c r="H33" s="16"/>
      <c r="I33" s="16"/>
      <c r="J33" s="102"/>
    </row>
    <row r="34" spans="1:10" ht="38.25" x14ac:dyDescent="0.2">
      <c r="A34" s="127">
        <v>553</v>
      </c>
      <c r="B34" s="8" t="str">
        <f>IFERROR(VLOOKUP(tblAnesthetic[[#This Row],[Item No.]],tblListDrugsMeds[],2,FALSE),"ITEM NO. NOT FOUND")</f>
        <v>Salbutamol sulfate 100 micrograms/dose x 200 actuations Metered Dose Inhaler (MDI)</v>
      </c>
      <c r="C34" s="22">
        <v>76.666666666666671</v>
      </c>
      <c r="D34" s="15"/>
      <c r="E34" s="19"/>
      <c r="F34" s="16"/>
      <c r="G34" s="16"/>
      <c r="H34" s="16"/>
      <c r="I34" s="16"/>
      <c r="J34" s="102"/>
    </row>
    <row r="35" spans="1:10" ht="25.5" x14ac:dyDescent="0.2">
      <c r="A35" s="127">
        <v>554</v>
      </c>
      <c r="B35" s="8" t="str">
        <f>IFERROR(VLOOKUP(tblAnesthetic[[#This Row],[Item No.]],tblListDrugsMeds[],2,FALSE),"ITEM NO. NOT FOUND")</f>
        <v>Salbutamol sulfate Resp. Soln.: (for nebulization) 1 mg/mL, 2.5 mL (unit dose)</v>
      </c>
      <c r="C35" s="22">
        <v>16078</v>
      </c>
      <c r="D35" s="15"/>
      <c r="E35" s="19"/>
      <c r="F35" s="16"/>
      <c r="G35" s="16"/>
      <c r="H35" s="16"/>
      <c r="I35" s="16"/>
      <c r="J35" s="102"/>
    </row>
    <row r="36" spans="1:10" x14ac:dyDescent="0.2">
      <c r="A36" s="127">
        <v>555</v>
      </c>
      <c r="B36" s="8" t="str">
        <f>IFERROR(VLOOKUP(tblAnesthetic[[#This Row],[Item No.]],tblListDrugsMeds[],2,FALSE),"ITEM NO. NOT FOUND")</f>
        <v xml:space="preserve">Sevoflurane Inhalation 250ml bottle </v>
      </c>
      <c r="C36" s="22">
        <v>390.08333333333331</v>
      </c>
      <c r="D36" s="15"/>
      <c r="E36" s="19"/>
      <c r="F36" s="16"/>
      <c r="G36" s="16"/>
      <c r="H36" s="16"/>
      <c r="I36" s="16"/>
      <c r="J36" s="102"/>
    </row>
    <row r="37" spans="1:10" ht="38.25" x14ac:dyDescent="0.2">
      <c r="A37" s="128">
        <v>556</v>
      </c>
      <c r="B37" s="96" t="str">
        <f>IFERROR(VLOOKUP(tblAnesthetic[[#This Row],[Item No.]],tblListDrugsMeds[],2,FALSE),"ITEM NO. NOT FOUND")</f>
        <v>Tiotropium bromide Inhalation:  18 micrograms/dose with appropriate accompanying dispenser DPI</v>
      </c>
      <c r="C37" s="97">
        <v>4.166666666666667</v>
      </c>
      <c r="D37" s="108"/>
      <c r="E37" s="100"/>
      <c r="F37" s="103"/>
      <c r="G37" s="103"/>
      <c r="H37" s="103"/>
      <c r="I37" s="103"/>
      <c r="J37" s="104"/>
    </row>
    <row r="40" spans="1:10" x14ac:dyDescent="0.2">
      <c r="H40" s="37" t="s">
        <v>677</v>
      </c>
    </row>
    <row r="43" spans="1:10" x14ac:dyDescent="0.2">
      <c r="H43" s="12" t="s">
        <v>678</v>
      </c>
    </row>
    <row r="44" spans="1:10" x14ac:dyDescent="0.2">
      <c r="H44" s="14" t="s">
        <v>679</v>
      </c>
    </row>
  </sheetData>
  <mergeCells count="7">
    <mergeCell ref="C13:J13"/>
    <mergeCell ref="C14:J14"/>
    <mergeCell ref="C6:J6"/>
    <mergeCell ref="C7:J7"/>
    <mergeCell ref="C9:J9"/>
    <mergeCell ref="C10:J10"/>
    <mergeCell ref="C12:J12"/>
  </mergeCells>
  <pageMargins left="0.39370078740157483" right="0.39370078740157483" top="0.59055118110236227" bottom="0.59055118110236227" header="0.19685039370078741" footer="0.19685039370078741"/>
  <pageSetup paperSize="9" orientation="landscape" r:id="rId1"/>
  <headerFooter>
    <oddFooter>&amp;R&amp;"Times New Roman,Regular"&amp;10Page &amp;P of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161F-6EFC-46EA-9007-2EB91C2739B1}">
  <sheetPr codeName="Sheet7"/>
  <dimension ref="A1:Z69"/>
  <sheetViews>
    <sheetView view="pageBreakPreview" zoomScaleNormal="100" zoomScaleSheetLayoutView="100" workbookViewId="0">
      <pane ySplit="17" topLeftCell="A18" activePane="bottomLeft" state="frozen"/>
      <selection activeCell="F26" sqref="F26"/>
      <selection pane="bottomLeft" activeCell="C18" sqref="C18"/>
    </sheetView>
  </sheetViews>
  <sheetFormatPr defaultColWidth="8.28515625" defaultRowHeight="12.75" x14ac:dyDescent="0.2"/>
  <cols>
    <col min="1" max="1" width="9.5703125" style="123" customWidth="1"/>
    <col min="2" max="2" width="30.140625" style="13" customWidth="1"/>
    <col min="3" max="3" width="9.5703125" style="23" customWidth="1"/>
    <col min="4" max="10" width="12.7109375" style="14" customWidth="1"/>
    <col min="11" max="16384" width="8.28515625" style="14"/>
  </cols>
  <sheetData>
    <row r="1" spans="1:26" s="13" customFormat="1" x14ac:dyDescent="0.25">
      <c r="A1" s="120" t="s">
        <v>663</v>
      </c>
      <c r="C1" s="20"/>
    </row>
    <row r="2" spans="1:26" s="13" customFormat="1" x14ac:dyDescent="0.25">
      <c r="A2" s="120" t="s">
        <v>664</v>
      </c>
      <c r="C2" s="20"/>
    </row>
    <row r="3" spans="1:26" s="13" customFormat="1" ht="13.5" x14ac:dyDescent="0.25">
      <c r="A3" s="121" t="s">
        <v>691</v>
      </c>
      <c r="C3" s="20"/>
    </row>
    <row r="4" spans="1:26" x14ac:dyDescent="0.2">
      <c r="A4" s="130"/>
      <c r="B4" s="35"/>
      <c r="C4" s="25"/>
      <c r="D4" s="29"/>
      <c r="E4" s="29"/>
      <c r="F4" s="31"/>
    </row>
    <row r="5" spans="1:26" s="10" customFormat="1" x14ac:dyDescent="0.2">
      <c r="A5" s="122"/>
      <c r="B5" s="2" t="s">
        <v>648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10" customFormat="1" x14ac:dyDescent="0.2">
      <c r="A6" s="122"/>
      <c r="B6" s="5" t="s">
        <v>649</v>
      </c>
      <c r="C6" s="119" t="s">
        <v>650</v>
      </c>
      <c r="D6" s="119"/>
      <c r="E6" s="119"/>
      <c r="F6" s="119"/>
      <c r="G6" s="119"/>
      <c r="H6" s="119"/>
      <c r="I6" s="119"/>
      <c r="J6" s="1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6" s="10" customFormat="1" x14ac:dyDescent="0.2">
      <c r="A7" s="122"/>
      <c r="B7" s="5" t="s">
        <v>655</v>
      </c>
      <c r="C7" s="119" t="s">
        <v>684</v>
      </c>
      <c r="D7" s="119"/>
      <c r="E7" s="119"/>
      <c r="F7" s="119"/>
      <c r="G7" s="119"/>
      <c r="H7" s="119"/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6" s="10" customFormat="1" x14ac:dyDescent="0.2">
      <c r="A8" s="122"/>
      <c r="B8" s="38" t="s">
        <v>680</v>
      </c>
      <c r="C8" s="5" t="s">
        <v>682</v>
      </c>
      <c r="D8" s="5"/>
      <c r="E8" s="5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6" s="10" customFormat="1" x14ac:dyDescent="0.2">
      <c r="A9" s="122"/>
      <c r="B9" s="5" t="s">
        <v>651</v>
      </c>
      <c r="C9" s="119" t="s">
        <v>652</v>
      </c>
      <c r="D9" s="119"/>
      <c r="E9" s="119"/>
      <c r="F9" s="119"/>
      <c r="G9" s="119"/>
      <c r="H9" s="119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6" s="10" customFormat="1" x14ac:dyDescent="0.2">
      <c r="A10" s="122"/>
      <c r="B10" s="5" t="s">
        <v>653</v>
      </c>
      <c r="C10" s="119" t="s">
        <v>654</v>
      </c>
      <c r="D10" s="119"/>
      <c r="E10" s="119"/>
      <c r="F10" s="119"/>
      <c r="G10" s="119"/>
      <c r="H10" s="119"/>
      <c r="I10" s="119"/>
      <c r="J10" s="11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6" x14ac:dyDescent="0.2">
      <c r="B11" s="13" t="s">
        <v>683</v>
      </c>
      <c r="C11" s="14" t="s">
        <v>686</v>
      </c>
    </row>
    <row r="12" spans="1:26" s="10" customFormat="1" x14ac:dyDescent="0.2">
      <c r="A12" s="122"/>
      <c r="B12" s="5" t="s">
        <v>656</v>
      </c>
      <c r="C12" s="119" t="s">
        <v>672</v>
      </c>
      <c r="D12" s="119"/>
      <c r="E12" s="119"/>
      <c r="F12" s="119"/>
      <c r="G12" s="119"/>
      <c r="H12" s="119"/>
      <c r="I12" s="119"/>
      <c r="J12" s="11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6" s="10" customFormat="1" x14ac:dyDescent="0.2">
      <c r="A13" s="122"/>
      <c r="B13" s="5" t="s">
        <v>657</v>
      </c>
      <c r="C13" s="118" t="s">
        <v>658</v>
      </c>
      <c r="D13" s="118"/>
      <c r="E13" s="118"/>
      <c r="F13" s="118"/>
      <c r="G13" s="118"/>
      <c r="H13" s="118"/>
      <c r="I13" s="118"/>
      <c r="J13" s="1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10" customFormat="1" x14ac:dyDescent="0.2">
      <c r="A14" s="124"/>
      <c r="B14" s="5" t="s">
        <v>665</v>
      </c>
      <c r="C14" s="119" t="s">
        <v>659</v>
      </c>
      <c r="D14" s="119"/>
      <c r="E14" s="119"/>
      <c r="F14" s="119"/>
      <c r="G14" s="119"/>
      <c r="H14" s="119"/>
      <c r="I14" s="119"/>
      <c r="J14" s="1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13" customFormat="1" x14ac:dyDescent="0.25">
      <c r="A15" s="129"/>
      <c r="C15" s="20"/>
    </row>
    <row r="16" spans="1:26" s="17" customFormat="1" x14ac:dyDescent="0.25">
      <c r="A16" s="125" t="s">
        <v>666</v>
      </c>
      <c r="B16" s="7"/>
      <c r="C16" s="21"/>
      <c r="D16" s="1"/>
      <c r="E16" s="1"/>
      <c r="F16" s="1"/>
      <c r="G16" s="1"/>
      <c r="H16" s="1"/>
      <c r="I16" s="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s="17" customFormat="1" ht="51" x14ac:dyDescent="0.25">
      <c r="A17" s="126" t="s">
        <v>660</v>
      </c>
      <c r="B17" s="91" t="s">
        <v>649</v>
      </c>
      <c r="C17" s="92" t="s">
        <v>685</v>
      </c>
      <c r="D17" s="93" t="s">
        <v>681</v>
      </c>
      <c r="E17" s="92" t="s">
        <v>651</v>
      </c>
      <c r="F17" s="93" t="s">
        <v>653</v>
      </c>
      <c r="G17" s="93" t="s">
        <v>683</v>
      </c>
      <c r="H17" s="93" t="s">
        <v>656</v>
      </c>
      <c r="I17" s="94" t="s">
        <v>661</v>
      </c>
      <c r="J17" s="95" t="s">
        <v>662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x14ac:dyDescent="0.2">
      <c r="A18" s="127">
        <v>557</v>
      </c>
      <c r="B18" s="8" t="str">
        <f>IFERROR(VLOOKUP(tblLiquid[[#This Row],[Item No.]],tblListDrugsMeds[],2,FALSE),"ITEM NO. NOT FOUND")</f>
        <v>Acetylcysteine 200mg sachet</v>
      </c>
      <c r="C18" s="22">
        <v>2433.1666666666665</v>
      </c>
      <c r="D18" s="9"/>
      <c r="E18" s="9"/>
      <c r="F18" s="15"/>
      <c r="G18" s="16"/>
      <c r="H18" s="16"/>
      <c r="I18" s="16"/>
      <c r="J18" s="102"/>
    </row>
    <row r="19" spans="1:24" x14ac:dyDescent="0.2">
      <c r="A19" s="127">
        <v>558</v>
      </c>
      <c r="B19" s="8" t="str">
        <f>IFERROR(VLOOKUP(tblLiquid[[#This Row],[Item No.]],tblListDrugsMeds[],2,FALSE),"ITEM NO. NOT FOUND")</f>
        <v>Acetylcysteine 100 mg sachet</v>
      </c>
      <c r="C19" s="22">
        <v>835.83333333333337</v>
      </c>
      <c r="D19" s="9"/>
      <c r="E19" s="9"/>
      <c r="F19" s="15"/>
      <c r="G19" s="16"/>
      <c r="H19" s="16"/>
      <c r="I19" s="16"/>
      <c r="J19" s="102"/>
    </row>
    <row r="20" spans="1:24" ht="38.25" x14ac:dyDescent="0.2">
      <c r="A20" s="127">
        <v>559</v>
      </c>
      <c r="B20" s="8" t="str">
        <f>IFERROR(VLOOKUP(tblLiquid[[#This Row],[Item No.]],tblListDrugsMeds[],2,FALSE),"ITEM NO. NOT FOUND")</f>
        <v>Amoxicillin trihydrate 100 mg/mL granules/powder for drops (suspension), 15 mL</v>
      </c>
      <c r="C20" s="22">
        <v>10.083333333333334</v>
      </c>
      <c r="D20" s="9"/>
      <c r="E20" s="9"/>
      <c r="F20" s="15"/>
      <c r="G20" s="16"/>
      <c r="H20" s="16"/>
      <c r="I20" s="16"/>
      <c r="J20" s="102"/>
    </row>
    <row r="21" spans="1:24" ht="38.25" x14ac:dyDescent="0.2">
      <c r="A21" s="127">
        <v>560</v>
      </c>
      <c r="B21" s="8" t="str">
        <f>IFERROR(VLOOKUP(tblLiquid[[#This Row],[Item No.]],tblListDrugsMeds[],2,FALSE),"ITEM NO. NOT FOUND")</f>
        <v>Amoxicillin trihydrate 250 mg/5 mL granules/powder for suspension,60 mL</v>
      </c>
      <c r="C21" s="22">
        <v>10.25</v>
      </c>
      <c r="D21" s="9"/>
      <c r="E21" s="9"/>
      <c r="F21" s="15"/>
      <c r="G21" s="16"/>
      <c r="H21" s="16"/>
      <c r="I21" s="16"/>
      <c r="J21" s="102"/>
    </row>
    <row r="22" spans="1:24" ht="25.5" x14ac:dyDescent="0.2">
      <c r="A22" s="127">
        <v>561</v>
      </c>
      <c r="B22" s="8" t="str">
        <f>IFERROR(VLOOKUP(tblLiquid[[#This Row],[Item No.]],tblListDrugsMeds[],2,FALSE),"ITEM NO. NOT FOUND")</f>
        <v>Ascorbic acid (vitamin C) 100mg/mL, 15mL drops</v>
      </c>
      <c r="C22" s="22">
        <v>20.166666666666668</v>
      </c>
      <c r="D22" s="9"/>
      <c r="E22" s="9"/>
      <c r="F22" s="15"/>
      <c r="G22" s="16"/>
      <c r="H22" s="16"/>
      <c r="I22" s="16"/>
      <c r="J22" s="102"/>
    </row>
    <row r="23" spans="1:24" ht="25.5" x14ac:dyDescent="0.2">
      <c r="A23" s="127">
        <v>562</v>
      </c>
      <c r="B23" s="8" t="str">
        <f>IFERROR(VLOOKUP(tblLiquid[[#This Row],[Item No.]],tblListDrugsMeds[],2,FALSE),"ITEM NO. NOT FOUND")</f>
        <v>Ascorbic acid (vitamin C) 100mg/5mL, 60mL syrup</v>
      </c>
      <c r="C23" s="40"/>
      <c r="D23" s="9"/>
      <c r="E23" s="9"/>
      <c r="F23" s="15"/>
      <c r="G23" s="16"/>
      <c r="H23" s="16"/>
      <c r="I23" s="16"/>
      <c r="J23" s="102"/>
    </row>
    <row r="24" spans="1:24" ht="25.5" x14ac:dyDescent="0.2">
      <c r="A24" s="127">
        <v>563</v>
      </c>
      <c r="B24" s="8" t="str">
        <f>IFERROR(VLOOKUP(tblLiquid[[#This Row],[Item No.]],tblListDrugsMeds[],2,FALSE),"ITEM NO. NOT FOUND")</f>
        <v>Ascorbic acid (vitamin C) 100mg/5mL, 120mL syrup</v>
      </c>
      <c r="C24" s="22">
        <v>30.166666666666668</v>
      </c>
      <c r="D24" s="9"/>
      <c r="E24" s="9"/>
      <c r="F24" s="15"/>
      <c r="G24" s="16"/>
      <c r="H24" s="16"/>
      <c r="I24" s="16"/>
      <c r="J24" s="102"/>
    </row>
    <row r="25" spans="1:24" x14ac:dyDescent="0.2">
      <c r="A25" s="127">
        <v>564</v>
      </c>
      <c r="B25" s="8" t="str">
        <f>IFERROR(VLOOKUP(tblLiquid[[#This Row],[Item No.]],tblListDrugsMeds[],2,FALSE),"ITEM NO. NOT FOUND")</f>
        <v>Castor oil 60mL, USP grade</v>
      </c>
      <c r="C25" s="22">
        <v>7.5</v>
      </c>
      <c r="D25" s="9"/>
      <c r="E25" s="9"/>
      <c r="F25" s="15"/>
      <c r="G25" s="16"/>
      <c r="H25" s="16"/>
      <c r="I25" s="16"/>
      <c r="J25" s="102"/>
    </row>
    <row r="26" spans="1:24" ht="38.25" x14ac:dyDescent="0.2">
      <c r="A26" s="127">
        <v>565</v>
      </c>
      <c r="B26" s="8" t="str">
        <f>IFERROR(VLOOKUP(tblLiquid[[#This Row],[Item No.]],tblListDrugsMeds[],2,FALSE),"ITEM NO. NOT FOUND")</f>
        <v>Cefalexin monohydrate 250mg/5mL granules/powder for syrup/suspension, 60mL</v>
      </c>
      <c r="C26" s="22">
        <v>20.916666666666668</v>
      </c>
      <c r="D26" s="9"/>
      <c r="E26" s="9"/>
      <c r="F26" s="15"/>
      <c r="G26" s="16"/>
      <c r="H26" s="16"/>
      <c r="I26" s="16"/>
      <c r="J26" s="102"/>
    </row>
    <row r="27" spans="1:24" ht="25.5" x14ac:dyDescent="0.2">
      <c r="A27" s="127">
        <v>566</v>
      </c>
      <c r="B27" s="8" t="str">
        <f>IFERROR(VLOOKUP(tblLiquid[[#This Row],[Item No.]],tblListDrugsMeds[],2,FALSE),"ITEM NO. NOT FOUND")</f>
        <v>Cefixime 100 mg/5 mL granules for suspension, 60 mL</v>
      </c>
      <c r="C27" s="22">
        <v>1</v>
      </c>
      <c r="D27" s="9"/>
      <c r="E27" s="9"/>
      <c r="F27" s="15"/>
      <c r="G27" s="16"/>
      <c r="H27" s="16"/>
      <c r="I27" s="16"/>
      <c r="J27" s="102"/>
    </row>
    <row r="28" spans="1:24" ht="38.25" x14ac:dyDescent="0.2">
      <c r="A28" s="127">
        <v>567</v>
      </c>
      <c r="B28" s="8" t="str">
        <f>IFERROR(VLOOKUP(tblLiquid[[#This Row],[Item No.]],tblListDrugsMeds[],2,FALSE),"ITEM NO. NOT FOUND")</f>
        <v>Cefuroxime 250 mg/5 mL granules for suspension, 50 mL content in 120 mL bottle</v>
      </c>
      <c r="C28" s="22">
        <v>20.5</v>
      </c>
      <c r="D28" s="9"/>
      <c r="E28" s="9"/>
      <c r="F28" s="15"/>
      <c r="G28" s="16"/>
      <c r="H28" s="16"/>
      <c r="I28" s="16"/>
      <c r="J28" s="102"/>
    </row>
    <row r="29" spans="1:24" ht="25.5" x14ac:dyDescent="0.2">
      <c r="A29" s="127">
        <v>568</v>
      </c>
      <c r="B29" s="8" t="str">
        <f>IFERROR(VLOOKUP(tblLiquid[[#This Row],[Item No.]],tblListDrugsMeds[],2,FALSE),"ITEM NO. NOT FOUND")</f>
        <v>Cetirizine diHydrochloride 2.5 mg/mL syrup (oral drops), 10 mL</v>
      </c>
      <c r="C29" s="22">
        <v>15</v>
      </c>
      <c r="D29" s="9"/>
      <c r="E29" s="9"/>
      <c r="F29" s="15"/>
      <c r="G29" s="16"/>
      <c r="H29" s="16"/>
      <c r="I29" s="16"/>
      <c r="J29" s="102"/>
    </row>
    <row r="30" spans="1:24" ht="25.5" x14ac:dyDescent="0.2">
      <c r="A30" s="127">
        <v>569</v>
      </c>
      <c r="B30" s="8" t="str">
        <f>IFERROR(VLOOKUP(tblLiquid[[#This Row],[Item No.]],tblListDrugsMeds[],2,FALSE),"ITEM NO. NOT FOUND")</f>
        <v>Cetirizine diHydrochloride 5mg/5mL syrup, 30mL</v>
      </c>
      <c r="C30" s="22">
        <v>15.916666666666666</v>
      </c>
      <c r="D30" s="9"/>
      <c r="E30" s="9"/>
      <c r="F30" s="15"/>
      <c r="G30" s="16"/>
      <c r="H30" s="16"/>
      <c r="I30" s="16"/>
      <c r="J30" s="102"/>
    </row>
    <row r="31" spans="1:24" ht="38.25" x14ac:dyDescent="0.2">
      <c r="A31" s="127">
        <v>570</v>
      </c>
      <c r="B31" s="8" t="str">
        <f>IFERROR(VLOOKUP(tblLiquid[[#This Row],[Item No.]],tblListDrugsMeds[],2,FALSE),"ITEM NO. NOT FOUND")</f>
        <v>Clarithromycin 125mg/5mL granules/powder for suspension, 50mL</v>
      </c>
      <c r="C31" s="22">
        <v>10.083333333333334</v>
      </c>
      <c r="D31" s="9"/>
      <c r="E31" s="9"/>
      <c r="F31" s="15"/>
      <c r="G31" s="16"/>
      <c r="H31" s="16"/>
      <c r="I31" s="16"/>
      <c r="J31" s="102"/>
    </row>
    <row r="32" spans="1:24" ht="38.25" x14ac:dyDescent="0.2">
      <c r="A32" s="127">
        <v>571</v>
      </c>
      <c r="B32" s="8" t="str">
        <f>IFERROR(VLOOKUP(tblLiquid[[#This Row],[Item No.]],tblListDrugsMeds[],2,FALSE),"ITEM NO. NOT FOUND")</f>
        <v>Clarithromycin 250mg/5mL granules/powder for suspension, 50mL</v>
      </c>
      <c r="C32" s="22">
        <v>10.166666666666666</v>
      </c>
      <c r="D32" s="9"/>
      <c r="E32" s="9"/>
      <c r="F32" s="15"/>
      <c r="G32" s="16"/>
      <c r="H32" s="16"/>
      <c r="I32" s="16"/>
      <c r="J32" s="102"/>
    </row>
    <row r="33" spans="1:10" ht="38.25" x14ac:dyDescent="0.2">
      <c r="A33" s="127">
        <v>572</v>
      </c>
      <c r="B33" s="8" t="str">
        <f>IFERROR(VLOOKUP(tblLiquid[[#This Row],[Item No.]],tblListDrugsMeds[],2,FALSE),"ITEM NO. NOT FOUND")</f>
        <v>Clindamycin palmitate Hydrochloride 75mg/5mL granules for suspension, 60mL</v>
      </c>
      <c r="C33" s="22">
        <v>10</v>
      </c>
      <c r="D33" s="9"/>
      <c r="E33" s="9"/>
      <c r="F33" s="15"/>
      <c r="G33" s="16"/>
      <c r="H33" s="16"/>
      <c r="I33" s="16"/>
      <c r="J33" s="102"/>
    </row>
    <row r="34" spans="1:10" ht="76.5" x14ac:dyDescent="0.2">
      <c r="A34" s="127">
        <v>573</v>
      </c>
      <c r="B34" s="8" t="str">
        <f>IFERROR(VLOOKUP(tblLiquid[[#This Row],[Item No.]],tblListDrugsMeds[],2,FALSE),"ITEM NO. NOT FOUND")</f>
        <v>Co-Amoxiclav (amoxicillin + potassium clavulanate) 200 mg amoxicillin (as trihydrate) + 28.5 mg potassium clavulanate per 5 mL granules/powder for suspension, 70 mL</v>
      </c>
      <c r="C34" s="22">
        <v>22.583333333333332</v>
      </c>
      <c r="D34" s="9"/>
      <c r="E34" s="9"/>
      <c r="F34" s="15"/>
      <c r="G34" s="16"/>
      <c r="H34" s="16"/>
      <c r="I34" s="16"/>
      <c r="J34" s="102"/>
    </row>
    <row r="35" spans="1:10" ht="63.75" x14ac:dyDescent="0.2">
      <c r="A35" s="127">
        <v>574</v>
      </c>
      <c r="B35" s="8" t="str">
        <f>IFERROR(VLOOKUP(tblLiquid[[#This Row],[Item No.]],tblListDrugsMeds[],2,FALSE),"ITEM NO. NOT FOUND")</f>
        <v>Cotrimoxazole (sulfamethoxazole + trimethoprim) 400 mg sulfamethoxazole + 80 mg trimethoprim per 5 mL suspension, 60 mL</v>
      </c>
      <c r="C35" s="22">
        <v>53</v>
      </c>
      <c r="D35" s="9"/>
      <c r="E35" s="9"/>
      <c r="F35" s="15"/>
      <c r="G35" s="16"/>
      <c r="H35" s="16"/>
      <c r="I35" s="16"/>
      <c r="J35" s="102"/>
    </row>
    <row r="36" spans="1:10" ht="25.5" x14ac:dyDescent="0.2">
      <c r="A36" s="127">
        <v>575</v>
      </c>
      <c r="B36" s="8" t="str">
        <f>IFERROR(VLOOKUP(tblLiquid[[#This Row],[Item No.]],tblListDrugsMeds[],2,FALSE),"ITEM NO. NOT FOUND")</f>
        <v>Diphenhydramine hydrochloride 12.5 mg/5 mL, 60 mL syrup</v>
      </c>
      <c r="C36" s="22">
        <v>10.166666666666666</v>
      </c>
      <c r="D36" s="9"/>
      <c r="E36" s="9"/>
      <c r="F36" s="15"/>
      <c r="G36" s="16"/>
      <c r="H36" s="16"/>
      <c r="I36" s="16"/>
      <c r="J36" s="102"/>
    </row>
    <row r="37" spans="1:10" ht="25.5" x14ac:dyDescent="0.2">
      <c r="A37" s="127">
        <v>576</v>
      </c>
      <c r="B37" s="8" t="str">
        <f>IFERROR(VLOOKUP(tblLiquid[[#This Row],[Item No.]],tblListDrugsMeds[],2,FALSE),"ITEM NO. NOT FOUND")</f>
        <v>Domperidone 1mg/mL suspension, 60 mL</v>
      </c>
      <c r="C37" s="22">
        <v>10</v>
      </c>
      <c r="D37" s="9"/>
      <c r="E37" s="9"/>
      <c r="F37" s="15"/>
      <c r="G37" s="16"/>
      <c r="H37" s="16"/>
      <c r="I37" s="16"/>
      <c r="J37" s="102"/>
    </row>
    <row r="38" spans="1:10" x14ac:dyDescent="0.2">
      <c r="A38" s="127">
        <v>577</v>
      </c>
      <c r="B38" s="8" t="str">
        <f>IFERROR(VLOOKUP(tblLiquid[[#This Row],[Item No.]],tblListDrugsMeds[],2,FALSE),"ITEM NO. NOT FOUND")</f>
        <v>Folic Acid 5mg/5mL syrup</v>
      </c>
      <c r="C38" s="22">
        <v>10.083333333333334</v>
      </c>
      <c r="D38" s="9"/>
      <c r="E38" s="9"/>
      <c r="F38" s="15"/>
      <c r="G38" s="16"/>
      <c r="H38" s="16"/>
      <c r="I38" s="16"/>
      <c r="J38" s="102"/>
    </row>
    <row r="39" spans="1:10" ht="25.5" x14ac:dyDescent="0.2">
      <c r="A39" s="127">
        <v>578</v>
      </c>
      <c r="B39" s="8" t="str">
        <f>IFERROR(VLOOKUP(tblLiquid[[#This Row],[Item No.]],tblListDrugsMeds[],2,FALSE),"ITEM NO. NOT FOUND")</f>
        <v>Fosfomycin 3 g granules for solution (sachet)</v>
      </c>
      <c r="C39" s="22">
        <v>76.25</v>
      </c>
      <c r="D39" s="9"/>
      <c r="E39" s="9"/>
      <c r="F39" s="15"/>
      <c r="G39" s="16"/>
      <c r="H39" s="16"/>
      <c r="I39" s="16"/>
      <c r="J39" s="102"/>
    </row>
    <row r="40" spans="1:10" ht="25.5" x14ac:dyDescent="0.2">
      <c r="A40" s="127">
        <v>579</v>
      </c>
      <c r="B40" s="8" t="str">
        <f>IFERROR(VLOOKUP(tblLiquid[[#This Row],[Item No.]],tblListDrugsMeds[],2,FALSE),"ITEM NO. NOT FOUND")</f>
        <v>Ibuprofen 100 mg/5 mL, 60 mL syrup/suspension</v>
      </c>
      <c r="C40" s="22">
        <v>22.5</v>
      </c>
      <c r="D40" s="9"/>
      <c r="E40" s="9"/>
      <c r="F40" s="15"/>
      <c r="G40" s="16"/>
      <c r="H40" s="16"/>
      <c r="I40" s="16"/>
      <c r="J40" s="102"/>
    </row>
    <row r="41" spans="1:10" ht="25.5" x14ac:dyDescent="0.2">
      <c r="A41" s="127">
        <v>580</v>
      </c>
      <c r="B41" s="8" t="str">
        <f>IFERROR(VLOOKUP(tblLiquid[[#This Row],[Item No.]],tblListDrugsMeds[],2,FALSE),"ITEM NO. NOT FOUND")</f>
        <v>Ibuprofen 200 mg/5 mL, 60 mL suspension</v>
      </c>
      <c r="C41" s="22">
        <v>12.5</v>
      </c>
      <c r="D41" s="9"/>
      <c r="E41" s="9"/>
      <c r="F41" s="15"/>
      <c r="G41" s="16"/>
      <c r="H41" s="16"/>
      <c r="I41" s="16"/>
      <c r="J41" s="102"/>
    </row>
    <row r="42" spans="1:10" x14ac:dyDescent="0.2">
      <c r="A42" s="127">
        <v>581</v>
      </c>
      <c r="B42" s="8" t="str">
        <f>IFERROR(VLOOKUP(tblLiquid[[#This Row],[Item No.]],tblListDrugsMeds[],2,FALSE),"ITEM NO. NOT FOUND")</f>
        <v>Isoniazid 200mg/5mL syrup,  120 mL</v>
      </c>
      <c r="C42" s="22">
        <v>0.83333333333333337</v>
      </c>
      <c r="D42" s="9"/>
      <c r="E42" s="9"/>
      <c r="F42" s="15"/>
      <c r="G42" s="16"/>
      <c r="H42" s="16"/>
      <c r="I42" s="16"/>
      <c r="J42" s="102"/>
    </row>
    <row r="43" spans="1:10" ht="25.5" x14ac:dyDescent="0.2">
      <c r="A43" s="127">
        <v>582</v>
      </c>
      <c r="B43" s="8" t="str">
        <f>IFERROR(VLOOKUP(tblLiquid[[#This Row],[Item No.]],tblListDrugsMeds[],2,FALSE),"ITEM NO. NOT FOUND")</f>
        <v>Lactulose 3.3 g/5 mL (3.35 g/5 mL) syrup</v>
      </c>
      <c r="C43" s="22">
        <v>1105.9166666666667</v>
      </c>
      <c r="D43" s="9"/>
      <c r="E43" s="9"/>
      <c r="F43" s="15"/>
      <c r="G43" s="16"/>
      <c r="H43" s="16"/>
      <c r="I43" s="16"/>
      <c r="J43" s="102"/>
    </row>
    <row r="44" spans="1:10" ht="25.5" x14ac:dyDescent="0.2">
      <c r="A44" s="127">
        <v>583</v>
      </c>
      <c r="B44" s="8" t="str">
        <f>IFERROR(VLOOKUP(tblLiquid[[#This Row],[Item No.]],tblListDrugsMeds[],2,FALSE),"ITEM NO. NOT FOUND")</f>
        <v>Levetiracetam 100 mg/mL oral solution, 300 mL bottle</v>
      </c>
      <c r="C44" s="22">
        <v>126</v>
      </c>
      <c r="D44" s="9"/>
      <c r="E44" s="9"/>
      <c r="F44" s="15"/>
      <c r="G44" s="16"/>
      <c r="H44" s="16"/>
      <c r="I44" s="16"/>
      <c r="J44" s="102"/>
    </row>
    <row r="45" spans="1:10" x14ac:dyDescent="0.2">
      <c r="A45" s="127">
        <v>584</v>
      </c>
      <c r="B45" s="8" t="str">
        <f>IFERROR(VLOOKUP(tblLiquid[[#This Row],[Item No.]],tblListDrugsMeds[],2,FALSE),"ITEM NO. NOT FOUND")</f>
        <v xml:space="preserve">Loratadine 5mg/5mL syrup, 30mL </v>
      </c>
      <c r="C45" s="22">
        <v>10</v>
      </c>
      <c r="D45" s="9"/>
      <c r="E45" s="9"/>
      <c r="F45" s="15"/>
      <c r="G45" s="16"/>
      <c r="H45" s="16"/>
      <c r="I45" s="16"/>
      <c r="J45" s="102"/>
    </row>
    <row r="46" spans="1:10" ht="38.25" x14ac:dyDescent="0.2">
      <c r="A46" s="127">
        <v>585</v>
      </c>
      <c r="B46" s="8" t="str">
        <f>IFERROR(VLOOKUP(tblLiquid[[#This Row],[Item No.]],tblListDrugsMeds[],2,FALSE),"ITEM NO. NOT FOUND")</f>
        <v>Metronidazole (200mg/5ml as benzoate) 125mg/5mL suspension, 60mL bottle</v>
      </c>
      <c r="C46" s="22">
        <v>20.5</v>
      </c>
      <c r="D46" s="9"/>
      <c r="E46" s="9"/>
      <c r="F46" s="15"/>
      <c r="G46" s="16"/>
      <c r="H46" s="16"/>
      <c r="I46" s="16"/>
      <c r="J46" s="102"/>
    </row>
    <row r="47" spans="1:10" ht="38.25" x14ac:dyDescent="0.2">
      <c r="A47" s="127">
        <v>586</v>
      </c>
      <c r="B47" s="8" t="str">
        <f>IFERROR(VLOOKUP(tblLiquid[[#This Row],[Item No.]],tblListDrugsMeds[],2,FALSE),"ITEM NO. NOT FOUND")</f>
        <v>Monobasic/Dibasic Sodium Phosphate 48 g/18 g per 100 mL solution, 45 mL bottle</v>
      </c>
      <c r="C47" s="22">
        <v>10</v>
      </c>
      <c r="D47" s="9"/>
      <c r="E47" s="9"/>
      <c r="F47" s="15"/>
      <c r="G47" s="16"/>
      <c r="H47" s="16"/>
      <c r="I47" s="16"/>
      <c r="J47" s="102"/>
    </row>
    <row r="48" spans="1:10" ht="165.75" x14ac:dyDescent="0.2">
      <c r="A48" s="127">
        <v>587</v>
      </c>
      <c r="B48" s="8" t="str">
        <f>IFERROR(VLOOKUP(tblLiquid[[#This Row],[Item No.]],tblListDrugsMeds[],2,FALSE),"ITEM NO. NOT FOUND")</f>
        <v xml:space="preserve">Multivitamins, Infants (per 1 mL  drops), 15 mL Drops                                                                                                                                                                                    Composition:  
Vitamin A  325 - 380 mcg; 
Vitamin B1  0.2 - 0.4 mg; 
Vitamin B2  0.3 - 0.4 mg; 
Vitamin B6  0.3 - 0.6 mg; 
Vitamin B12  0.3 - 0.4 mcg; 
Vitamin C  30 mg; 
Vitamin D  200 - 400 IU (5 - 10 mcg); 
Vitamin E  3 - 4 mg; 
Folic Acid  20 - 65 mcg; 
Niacin  1 - 5mg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48" s="22">
        <v>8.5</v>
      </c>
      <c r="D48" s="9"/>
      <c r="E48" s="9"/>
      <c r="F48" s="15"/>
      <c r="G48" s="16"/>
      <c r="H48" s="16"/>
      <c r="I48" s="16"/>
      <c r="J48" s="102"/>
    </row>
    <row r="49" spans="1:10" ht="165.75" x14ac:dyDescent="0.2">
      <c r="A49" s="127">
        <v>588</v>
      </c>
      <c r="B49" s="8" t="str">
        <f>IFERROR(VLOOKUP(tblLiquid[[#This Row],[Item No.]],tblListDrugsMeds[],2,FALSE),"ITEM NO. NOT FOUND")</f>
        <v xml:space="preserve">Multivitamins, Children (per 5mL syrup),  60 mL Syrup                                                                                   Composition:  
Vitamin A  350 - 400 mcg; 
Vitamin B1  0.5 - 1.0 mg; 
Vitamin B2  0.7 - 0.9 mg; 
Vitamin B6  0.9 - 1.6 mg; 
Vitamin B12  0.9 - 3.0 mcg; 
Vitamin C  35 - 55 mg; 
Vitamin D  200 - 400 IU (5 - 10 mcg); 
Vitamin E  5 - 7 mg; 
Folic Acid  40 - 300 mcg; 
Niacin  5 - 18 mg                                                                                                                       </v>
      </c>
      <c r="C49" s="22">
        <v>8.75</v>
      </c>
      <c r="D49" s="9"/>
      <c r="E49" s="9"/>
      <c r="F49" s="15"/>
      <c r="G49" s="16"/>
      <c r="H49" s="16"/>
      <c r="I49" s="16"/>
      <c r="J49" s="102"/>
    </row>
    <row r="50" spans="1:10" ht="165.75" x14ac:dyDescent="0.2">
      <c r="A50" s="127">
        <v>589</v>
      </c>
      <c r="B50" s="8" t="str">
        <f>IFERROR(VLOOKUP(tblLiquid[[#This Row],[Item No.]],tblListDrugsMeds[],2,FALSE),"ITEM NO. NOT FOUND")</f>
        <v xml:space="preserve">Multivitamins, Children (per 5mL syrup), 120 mL Syrup                                                      Composition:  
Vitamin A  350 - 400 mcg; 
Vitamin B1  0.5 - 1.0 mg; 
Vitamin B2  0.7 - 0.9 mg; 
Vitamin B6  0.9 - 1.6 mg; 
Vitamin B12  0.9 - 3.0 mcg; 
Vitamin C  35 - 55 mg; 
Vitamin D  200 - 400 IU (5 - 10 mcg); 
Vitamin E  5 - 7 mg; 
Folic Acid  40 - 300 mcg; 
Niacin  5 - 18 mg                                                                  </v>
      </c>
      <c r="C50" s="22">
        <v>10.25</v>
      </c>
      <c r="D50" s="9"/>
      <c r="E50" s="9"/>
      <c r="F50" s="15"/>
      <c r="G50" s="16"/>
      <c r="H50" s="16"/>
      <c r="I50" s="16"/>
      <c r="J50" s="102"/>
    </row>
    <row r="51" spans="1:10" ht="25.5" x14ac:dyDescent="0.2">
      <c r="A51" s="127">
        <v>590</v>
      </c>
      <c r="B51" s="8" t="str">
        <f>IFERROR(VLOOKUP(tblLiquid[[#This Row],[Item No.]],tblListDrugsMeds[],2,FALSE),"ITEM NO. NOT FOUND")</f>
        <v>Nystatin 100,000 units/mL suspension, 30 mL</v>
      </c>
      <c r="C51" s="22">
        <v>108.33333333333333</v>
      </c>
      <c r="D51" s="9"/>
      <c r="E51" s="9"/>
      <c r="F51" s="15"/>
      <c r="G51" s="16"/>
      <c r="H51" s="16"/>
      <c r="I51" s="16"/>
      <c r="J51" s="102"/>
    </row>
    <row r="52" spans="1:10" ht="255" x14ac:dyDescent="0.2">
      <c r="A52" s="127">
        <v>591</v>
      </c>
      <c r="B52" s="8" t="str">
        <f>IFERROR(VLOOKUP(tblLiquid[[#This Row],[Item No.]],tblListDrugsMeds[],2,FALSE),"ITEM NO. NOT FOUND")</f>
        <v>Oral Rehydration Salts (ORS 75-replacement)                                   Composition of reduced osmolarity ORS per liter of water (WHO recommended): 
Sodium chloride — 2.6 g 
Trisodium citrate dihydrate — 2.9 g 
Potassium chloride — 1.5 g 
Glucose anhydrous — 13.5 g 
Total Weight — 20.5 g
Reduced osmolarity ORS Equivalent in mmol/L: 
Sodium — 75 
Chloride — 65 
Potassium — 20 
Citrate — 10 
Glucose anhydrous — 75 
Total osmolarity — 245 
N.B.: Reconstitute with clean potable water.</v>
      </c>
      <c r="C52" s="22">
        <v>267.08333333333331</v>
      </c>
      <c r="D52" s="9"/>
      <c r="E52" s="9"/>
      <c r="F52" s="15"/>
      <c r="G52" s="16"/>
      <c r="H52" s="16"/>
      <c r="I52" s="16"/>
      <c r="J52" s="102"/>
    </row>
    <row r="53" spans="1:10" ht="25.5" x14ac:dyDescent="0.2">
      <c r="A53" s="127">
        <v>592</v>
      </c>
      <c r="B53" s="8" t="str">
        <f>IFERROR(VLOOKUP(tblLiquid[[#This Row],[Item No.]],tblListDrugsMeds[],2,FALSE),"ITEM NO. NOT FOUND")</f>
        <v>Paracetamol 100 mg/mL drops, 15 mL (alcohol‐free)</v>
      </c>
      <c r="C53" s="22">
        <v>22.5</v>
      </c>
      <c r="D53" s="9"/>
      <c r="E53" s="9"/>
      <c r="F53" s="15"/>
      <c r="G53" s="16"/>
      <c r="H53" s="16"/>
      <c r="I53" s="16"/>
      <c r="J53" s="102"/>
    </row>
    <row r="54" spans="1:10" ht="38.25" x14ac:dyDescent="0.2">
      <c r="A54" s="127">
        <v>593</v>
      </c>
      <c r="B54" s="8" t="str">
        <f>IFERROR(VLOOKUP(tblLiquid[[#This Row],[Item No.]],tblListDrugsMeds[],2,FALSE),"ITEM NO. NOT FOUND")</f>
        <v>Paracetamol 120 mg/5 mL (125 mg/5 mL) syrup/suspension, 120 mL (alcohol‐free)</v>
      </c>
      <c r="C54" s="22">
        <v>45.75</v>
      </c>
      <c r="D54" s="9"/>
      <c r="E54" s="9"/>
      <c r="F54" s="15"/>
      <c r="G54" s="16"/>
      <c r="H54" s="16"/>
      <c r="I54" s="16"/>
      <c r="J54" s="102"/>
    </row>
    <row r="55" spans="1:10" ht="38.25" x14ac:dyDescent="0.2">
      <c r="A55" s="127">
        <v>594</v>
      </c>
      <c r="B55" s="8" t="str">
        <f>IFERROR(VLOOKUP(tblLiquid[[#This Row],[Item No.]],tblListDrugsMeds[],2,FALSE),"ITEM NO. NOT FOUND")</f>
        <v>Paracetamol 250mg/5mL syrup/suspension (alcohol-free), 60mL</v>
      </c>
      <c r="C55" s="22">
        <v>75.5</v>
      </c>
      <c r="D55" s="9"/>
      <c r="E55" s="9"/>
      <c r="F55" s="15"/>
      <c r="G55" s="16"/>
      <c r="H55" s="16"/>
      <c r="I55" s="16"/>
      <c r="J55" s="102"/>
    </row>
    <row r="56" spans="1:10" ht="25.5" x14ac:dyDescent="0.2">
      <c r="A56" s="127">
        <v>595</v>
      </c>
      <c r="B56" s="8" t="str">
        <f>IFERROR(VLOOKUP(tblLiquid[[#This Row],[Item No.]],tblListDrugsMeds[],2,FALSE),"ITEM NO. NOT FOUND")</f>
        <v>Prednisone 10 mg/5 mL suspension, 60 mL</v>
      </c>
      <c r="C56" s="22">
        <v>5.083333333333333</v>
      </c>
      <c r="D56" s="9"/>
      <c r="E56" s="9"/>
      <c r="F56" s="15"/>
      <c r="G56" s="16"/>
      <c r="H56" s="16"/>
      <c r="I56" s="16"/>
      <c r="J56" s="102"/>
    </row>
    <row r="57" spans="1:10" ht="25.5" x14ac:dyDescent="0.2">
      <c r="A57" s="127">
        <v>596</v>
      </c>
      <c r="B57" s="8" t="str">
        <f>IFERROR(VLOOKUP(tblLiquid[[#This Row],[Item No.]],tblListDrugsMeds[],2,FALSE),"ITEM NO. NOT FOUND")</f>
        <v>Pyrazinamide 250mg/5mL suspension, 120mL</v>
      </c>
      <c r="C57" s="22">
        <v>33.333333333333336</v>
      </c>
      <c r="D57" s="9"/>
      <c r="E57" s="9"/>
      <c r="F57" s="15"/>
      <c r="G57" s="16"/>
      <c r="H57" s="16"/>
      <c r="I57" s="16"/>
      <c r="J57" s="102"/>
    </row>
    <row r="58" spans="1:10" ht="25.5" x14ac:dyDescent="0.2">
      <c r="A58" s="127">
        <v>597</v>
      </c>
      <c r="B58" s="8" t="str">
        <f>IFERROR(VLOOKUP(tblLiquid[[#This Row],[Item No.]],tblListDrugsMeds[],2,FALSE),"ITEM NO. NOT FOUND")</f>
        <v>Rifampicin 200mg/5mL suspension, 120mL</v>
      </c>
      <c r="C58" s="22">
        <v>33.333333333333336</v>
      </c>
      <c r="D58" s="9"/>
      <c r="E58" s="9"/>
      <c r="F58" s="15"/>
      <c r="G58" s="16"/>
      <c r="H58" s="16"/>
      <c r="I58" s="16"/>
      <c r="J58" s="102"/>
    </row>
    <row r="59" spans="1:10" ht="25.5" x14ac:dyDescent="0.2">
      <c r="A59" s="127">
        <v>598</v>
      </c>
      <c r="B59" s="8" t="str">
        <f>IFERROR(VLOOKUP(tblLiquid[[#This Row],[Item No.]],tblListDrugsMeds[],2,FALSE),"ITEM NO. NOT FOUND")</f>
        <v>Sevelamer carbonate 800 mg powder for suspension sachet/packet</v>
      </c>
      <c r="C59" s="22">
        <v>258.33333333333331</v>
      </c>
      <c r="D59" s="9"/>
      <c r="E59" s="9"/>
      <c r="F59" s="15"/>
      <c r="G59" s="16"/>
      <c r="H59" s="16"/>
      <c r="I59" s="16"/>
      <c r="J59" s="102"/>
    </row>
    <row r="60" spans="1:10" ht="25.5" x14ac:dyDescent="0.2">
      <c r="A60" s="127">
        <v>599</v>
      </c>
      <c r="B60" s="8" t="str">
        <f>IFERROR(VLOOKUP(tblLiquid[[#This Row],[Item No.]],tblListDrugsMeds[],2,FALSE),"ITEM NO. NOT FOUND")</f>
        <v>Valproic Acid 250 mg/5 mL syrup, 120 mL</v>
      </c>
      <c r="C60" s="22">
        <v>51.333333333333336</v>
      </c>
      <c r="D60" s="9"/>
      <c r="E60" s="9"/>
      <c r="F60" s="15"/>
      <c r="G60" s="16"/>
      <c r="H60" s="16"/>
      <c r="I60" s="16"/>
      <c r="J60" s="102"/>
    </row>
    <row r="61" spans="1:10" ht="38.25" x14ac:dyDescent="0.2">
      <c r="A61" s="127">
        <v>600</v>
      </c>
      <c r="B61" s="8" t="str">
        <f>IFERROR(VLOOKUP(tblLiquid[[#This Row],[Item No.]],tblListDrugsMeds[],2,FALSE),"ITEM NO. NOT FOUND")</f>
        <v>Zinc solution (equiv. to 10 mg elemental zinc/mL),  Drops 15 mL (As Sulfate Monohydrate)</v>
      </c>
      <c r="C61" s="22">
        <v>121.66666666666667</v>
      </c>
      <c r="D61" s="9"/>
      <c r="E61" s="9"/>
      <c r="F61" s="15"/>
      <c r="G61" s="16"/>
      <c r="H61" s="16"/>
      <c r="I61" s="16"/>
      <c r="J61" s="102"/>
    </row>
    <row r="62" spans="1:10" ht="38.25" x14ac:dyDescent="0.2">
      <c r="A62" s="128">
        <v>601</v>
      </c>
      <c r="B62" s="96" t="str">
        <f>IFERROR(VLOOKUP(tblLiquid[[#This Row],[Item No.]],tblListDrugsMeds[],2,FALSE),"ITEM NO. NOT FOUND")</f>
        <v>Zinc solution (equiv. to 20 mg elemental zinc/5mL), Syrup 60 mL  (As Sulfate Monohydrate)</v>
      </c>
      <c r="C62" s="97">
        <v>180</v>
      </c>
      <c r="D62" s="98"/>
      <c r="E62" s="98"/>
      <c r="F62" s="108"/>
      <c r="G62" s="103"/>
      <c r="H62" s="103"/>
      <c r="I62" s="103"/>
      <c r="J62" s="104"/>
    </row>
    <row r="63" spans="1:10" x14ac:dyDescent="0.2">
      <c r="A63" s="130"/>
      <c r="B63" s="34"/>
      <c r="C63" s="25"/>
      <c r="D63" s="29"/>
      <c r="E63" s="29"/>
      <c r="F63" s="31"/>
    </row>
    <row r="65" spans="8:8" x14ac:dyDescent="0.2">
      <c r="H65" s="37" t="s">
        <v>677</v>
      </c>
    </row>
    <row r="68" spans="8:8" x14ac:dyDescent="0.2">
      <c r="H68" s="12" t="s">
        <v>678</v>
      </c>
    </row>
    <row r="69" spans="8:8" x14ac:dyDescent="0.2">
      <c r="H69" s="14" t="s">
        <v>679</v>
      </c>
    </row>
  </sheetData>
  <mergeCells count="7">
    <mergeCell ref="C13:J13"/>
    <mergeCell ref="C14:J14"/>
    <mergeCell ref="C6:J6"/>
    <mergeCell ref="C7:J7"/>
    <mergeCell ref="C9:J9"/>
    <mergeCell ref="C10:J10"/>
    <mergeCell ref="C12:J12"/>
  </mergeCells>
  <pageMargins left="0.39370078740157483" right="0.39370078740157483" top="0.59055118110236227" bottom="0.59055118110236227" header="0.19685039370078741" footer="0.19685039370078741"/>
  <pageSetup paperSize="9" orientation="landscape" r:id="rId1"/>
  <headerFooter>
    <oddFooter>&amp;R&amp;"Times New Roman,Regular"&amp;10Page &amp;P of &amp;N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6F9B4-B3F2-4551-B077-8509BA95EE04}">
  <sheetPr codeName="Sheet8"/>
  <dimension ref="A1:Z44"/>
  <sheetViews>
    <sheetView view="pageBreakPreview" zoomScaleNormal="100" zoomScaleSheetLayoutView="100" workbookViewId="0">
      <pane ySplit="17" topLeftCell="A18" activePane="bottomLeft" state="frozen"/>
      <selection activeCell="F26" sqref="F26"/>
      <selection pane="bottomLeft" activeCell="C18" sqref="C18"/>
    </sheetView>
  </sheetViews>
  <sheetFormatPr defaultColWidth="8.28515625" defaultRowHeight="12.75" x14ac:dyDescent="0.2"/>
  <cols>
    <col min="1" max="1" width="9.5703125" style="123" customWidth="1"/>
    <col min="2" max="2" width="29.85546875" style="13" customWidth="1"/>
    <col min="3" max="3" width="9.28515625" style="23" customWidth="1"/>
    <col min="4" max="10" width="12.85546875" style="14" customWidth="1"/>
    <col min="11" max="16384" width="8.28515625" style="14"/>
  </cols>
  <sheetData>
    <row r="1" spans="1:26" s="13" customFormat="1" x14ac:dyDescent="0.25">
      <c r="A1" s="120" t="s">
        <v>663</v>
      </c>
      <c r="C1" s="20"/>
    </row>
    <row r="2" spans="1:26" s="13" customFormat="1" x14ac:dyDescent="0.25">
      <c r="A2" s="120" t="s">
        <v>664</v>
      </c>
      <c r="C2" s="20"/>
    </row>
    <row r="3" spans="1:26" s="13" customFormat="1" ht="13.5" x14ac:dyDescent="0.25">
      <c r="A3" s="121" t="s">
        <v>692</v>
      </c>
      <c r="C3" s="20"/>
    </row>
    <row r="5" spans="1:26" s="10" customFormat="1" x14ac:dyDescent="0.2">
      <c r="A5" s="122"/>
      <c r="B5" s="2" t="s">
        <v>648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10" customFormat="1" x14ac:dyDescent="0.2">
      <c r="A6" s="122"/>
      <c r="B6" s="5" t="s">
        <v>649</v>
      </c>
      <c r="C6" s="119" t="s">
        <v>650</v>
      </c>
      <c r="D6" s="119"/>
      <c r="E6" s="119"/>
      <c r="F6" s="119"/>
      <c r="G6" s="119"/>
      <c r="H6" s="119"/>
      <c r="I6" s="119"/>
      <c r="J6" s="1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6" s="10" customFormat="1" x14ac:dyDescent="0.2">
      <c r="A7" s="122"/>
      <c r="B7" s="5" t="s">
        <v>655</v>
      </c>
      <c r="C7" s="119" t="s">
        <v>684</v>
      </c>
      <c r="D7" s="119"/>
      <c r="E7" s="119"/>
      <c r="F7" s="119"/>
      <c r="G7" s="119"/>
      <c r="H7" s="119"/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6" s="10" customFormat="1" x14ac:dyDescent="0.2">
      <c r="A8" s="122"/>
      <c r="B8" s="38" t="s">
        <v>680</v>
      </c>
      <c r="C8" s="5" t="s">
        <v>682</v>
      </c>
      <c r="D8" s="5"/>
      <c r="E8" s="5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6" s="10" customFormat="1" x14ac:dyDescent="0.2">
      <c r="A9" s="122"/>
      <c r="B9" s="5" t="s">
        <v>651</v>
      </c>
      <c r="C9" s="119" t="s">
        <v>652</v>
      </c>
      <c r="D9" s="119"/>
      <c r="E9" s="119"/>
      <c r="F9" s="119"/>
      <c r="G9" s="119"/>
      <c r="H9" s="119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6" s="10" customFormat="1" x14ac:dyDescent="0.2">
      <c r="A10" s="122"/>
      <c r="B10" s="5" t="s">
        <v>653</v>
      </c>
      <c r="C10" s="119" t="s">
        <v>654</v>
      </c>
      <c r="D10" s="119"/>
      <c r="E10" s="119"/>
      <c r="F10" s="119"/>
      <c r="G10" s="119"/>
      <c r="H10" s="119"/>
      <c r="I10" s="119"/>
      <c r="J10" s="11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6" x14ac:dyDescent="0.2">
      <c r="B11" s="13" t="s">
        <v>683</v>
      </c>
      <c r="C11" s="14" t="s">
        <v>686</v>
      </c>
    </row>
    <row r="12" spans="1:26" s="10" customFormat="1" x14ac:dyDescent="0.2">
      <c r="A12" s="122"/>
      <c r="B12" s="5" t="s">
        <v>656</v>
      </c>
      <c r="C12" s="119" t="s">
        <v>672</v>
      </c>
      <c r="D12" s="119"/>
      <c r="E12" s="119"/>
      <c r="F12" s="119"/>
      <c r="G12" s="119"/>
      <c r="H12" s="119"/>
      <c r="I12" s="119"/>
      <c r="J12" s="11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6" s="10" customFormat="1" x14ac:dyDescent="0.2">
      <c r="A13" s="122"/>
      <c r="B13" s="5" t="s">
        <v>657</v>
      </c>
      <c r="C13" s="118" t="s">
        <v>658</v>
      </c>
      <c r="D13" s="118"/>
      <c r="E13" s="118"/>
      <c r="F13" s="118"/>
      <c r="G13" s="118"/>
      <c r="H13" s="118"/>
      <c r="I13" s="118"/>
      <c r="J13" s="1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10" customFormat="1" x14ac:dyDescent="0.2">
      <c r="A14" s="124"/>
      <c r="B14" s="5" t="s">
        <v>665</v>
      </c>
      <c r="C14" s="119" t="s">
        <v>659</v>
      </c>
      <c r="D14" s="119"/>
      <c r="E14" s="119"/>
      <c r="F14" s="119"/>
      <c r="G14" s="119"/>
      <c r="H14" s="119"/>
      <c r="I14" s="119"/>
      <c r="J14" s="1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13" customFormat="1" x14ac:dyDescent="0.25">
      <c r="A15" s="129"/>
      <c r="C15" s="20"/>
    </row>
    <row r="16" spans="1:26" s="17" customFormat="1" x14ac:dyDescent="0.25">
      <c r="A16" s="125" t="s">
        <v>666</v>
      </c>
      <c r="B16" s="7"/>
      <c r="C16" s="21"/>
      <c r="D16" s="1"/>
      <c r="E16" s="1"/>
      <c r="F16" s="1"/>
      <c r="G16" s="1"/>
      <c r="H16" s="1"/>
      <c r="I16" s="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7" customFormat="1" ht="51" x14ac:dyDescent="0.25">
      <c r="A17" s="126" t="s">
        <v>660</v>
      </c>
      <c r="B17" s="91" t="s">
        <v>649</v>
      </c>
      <c r="C17" s="92" t="s">
        <v>685</v>
      </c>
      <c r="D17" s="93" t="s">
        <v>681</v>
      </c>
      <c r="E17" s="92" t="s">
        <v>651</v>
      </c>
      <c r="F17" s="93" t="s">
        <v>653</v>
      </c>
      <c r="G17" s="93" t="s">
        <v>683</v>
      </c>
      <c r="H17" s="93" t="s">
        <v>656</v>
      </c>
      <c r="I17" s="94" t="s">
        <v>661</v>
      </c>
      <c r="J17" s="95" t="s">
        <v>662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5.5" x14ac:dyDescent="0.2">
      <c r="A18" s="127">
        <v>602</v>
      </c>
      <c r="B18" s="8" t="str">
        <f>IFERROR(VLOOKUP(tblOtic[[#This Row],[Item No.]],tblListDrugsMeds[],2,FALSE),"ITEM NO. NOT FOUND")</f>
        <v>Atropine (as sulfate) eye drops solution 1%, 5mL bottle</v>
      </c>
      <c r="C18" s="22">
        <v>200.83333333333334</v>
      </c>
      <c r="D18" s="9"/>
      <c r="E18" s="9"/>
      <c r="F18" s="15"/>
      <c r="G18" s="16"/>
      <c r="H18" s="16"/>
      <c r="I18" s="16"/>
      <c r="J18" s="102"/>
    </row>
    <row r="19" spans="1:23" ht="25.5" x14ac:dyDescent="0.2">
      <c r="A19" s="127">
        <v>603</v>
      </c>
      <c r="B19" s="8" t="str">
        <f>IFERROR(VLOOKUP(tblOtic[[#This Row],[Item No.]],tblListDrugsMeds[],2,FALSE),"ITEM NO. NOT FOUND")</f>
        <v>Carboxymethylcellulose sodium eye drops solution 0.5%, 15mL bottle</v>
      </c>
      <c r="C19" s="22">
        <v>25.833333333333332</v>
      </c>
      <c r="D19" s="9"/>
      <c r="E19" s="9"/>
      <c r="F19" s="15"/>
      <c r="G19" s="16"/>
      <c r="H19" s="16"/>
      <c r="I19" s="16"/>
      <c r="J19" s="102"/>
    </row>
    <row r="20" spans="1:23" ht="25.5" x14ac:dyDescent="0.2">
      <c r="A20" s="127">
        <v>604</v>
      </c>
      <c r="B20" s="8" t="str">
        <f>IFERROR(VLOOKUP(tblOtic[[#This Row],[Item No.]],tblListDrugsMeds[],2,FALSE),"ITEM NO. NOT FOUND")</f>
        <v>Erythromycin eye ointment 0.5%, 3.5g tube</v>
      </c>
      <c r="C20" s="22">
        <v>57</v>
      </c>
      <c r="D20" s="9"/>
      <c r="E20" s="9"/>
      <c r="F20" s="15"/>
      <c r="G20" s="16"/>
      <c r="H20" s="16"/>
      <c r="I20" s="16"/>
      <c r="J20" s="102"/>
    </row>
    <row r="21" spans="1:23" ht="25.5" x14ac:dyDescent="0.2">
      <c r="A21" s="127">
        <v>605</v>
      </c>
      <c r="B21" s="8" t="str">
        <f>IFERROR(VLOOKUP(tblOtic[[#This Row],[Item No.]],tblListDrugsMeds[],2,FALSE),"ITEM NO. NOT FOUND")</f>
        <v>Indocyanine Green 25mg Lyophilized Powder for Injection in Vial</v>
      </c>
      <c r="C21" s="22">
        <v>10</v>
      </c>
      <c r="D21" s="9"/>
      <c r="E21" s="9"/>
      <c r="F21" s="15"/>
      <c r="G21" s="16"/>
      <c r="H21" s="16"/>
      <c r="I21" s="16"/>
      <c r="J21" s="102"/>
    </row>
    <row r="22" spans="1:23" ht="25.5" x14ac:dyDescent="0.2">
      <c r="A22" s="127">
        <v>606</v>
      </c>
      <c r="B22" s="8" t="str">
        <f>IFERROR(VLOOKUP(tblOtic[[#This Row],[Item No.]],tblListDrugsMeds[],2,FALSE),"ITEM NO. NOT FOUND")</f>
        <v>Latanoprost Eye Drops Solution 50 micrograms/mL, 2.5 mL bottle</v>
      </c>
      <c r="C22" s="22">
        <v>2.5</v>
      </c>
      <c r="D22" s="9"/>
      <c r="E22" s="9"/>
      <c r="F22" s="15"/>
      <c r="G22" s="16"/>
      <c r="H22" s="16"/>
      <c r="I22" s="16"/>
      <c r="J22" s="102"/>
    </row>
    <row r="23" spans="1:23" ht="25.5" x14ac:dyDescent="0.2">
      <c r="A23" s="127">
        <v>607</v>
      </c>
      <c r="B23" s="8" t="str">
        <f>IFERROR(VLOOKUP(tblOtic[[#This Row],[Item No.]],tblListDrugsMeds[],2,FALSE),"ITEM NO. NOT FOUND")</f>
        <v>Levofloxacin 5 mg/mL (0.5% w/v) ophthalmic solution 5ml bottle</v>
      </c>
      <c r="C23" s="22">
        <v>241</v>
      </c>
      <c r="D23" s="9"/>
      <c r="E23" s="9"/>
      <c r="F23" s="15"/>
      <c r="G23" s="16"/>
      <c r="H23" s="16"/>
      <c r="I23" s="16"/>
      <c r="J23" s="102"/>
    </row>
    <row r="24" spans="1:23" ht="38.25" x14ac:dyDescent="0.2">
      <c r="A24" s="127">
        <v>608</v>
      </c>
      <c r="B24" s="8" t="str">
        <f>IFERROR(VLOOKUP(tblOtic[[#This Row],[Item No.]],tblListDrugsMeds[],2,FALSE),"ITEM NO. NOT FOUND")</f>
        <v xml:space="preserve">Moxifloxacin Hydrochloride 5 mg/mL (0.5% w/v) sterile ophthalmic solution, 5 mL bottle </v>
      </c>
      <c r="C24" s="22">
        <v>480.83333333333331</v>
      </c>
      <c r="D24" s="9"/>
      <c r="E24" s="9"/>
      <c r="F24" s="15"/>
      <c r="G24" s="16"/>
      <c r="H24" s="16"/>
      <c r="I24" s="16"/>
      <c r="J24" s="102"/>
    </row>
    <row r="25" spans="1:23" ht="25.5" x14ac:dyDescent="0.2">
      <c r="A25" s="127">
        <v>609</v>
      </c>
      <c r="B25" s="8" t="str">
        <f>IFERROR(VLOOKUP(tblOtic[[#This Row],[Item No.]],tblListDrugsMeds[],2,FALSE),"ITEM NO. NOT FOUND")</f>
        <v>Ofloxacin Eye Drops Solution: 0.3%, 5 mL bottle</v>
      </c>
      <c r="C25" s="22">
        <v>3.4166666666666665</v>
      </c>
      <c r="D25" s="9"/>
      <c r="E25" s="9"/>
      <c r="F25" s="15"/>
      <c r="G25" s="16"/>
      <c r="H25" s="16"/>
      <c r="I25" s="16"/>
      <c r="J25" s="102"/>
    </row>
    <row r="26" spans="1:23" ht="25.5" x14ac:dyDescent="0.2">
      <c r="A26" s="127">
        <v>610</v>
      </c>
      <c r="B26" s="8" t="str">
        <f>IFERROR(VLOOKUP(tblOtic[[#This Row],[Item No.]],tblListDrugsMeds[],2,FALSE),"ITEM NO. NOT FOUND")</f>
        <v>Pilocarpine (as hydrochloride) 2%, eye drops solution 15 mL bottle</v>
      </c>
      <c r="C26" s="22">
        <v>10</v>
      </c>
      <c r="D26" s="9"/>
      <c r="E26" s="9"/>
      <c r="F26" s="15"/>
      <c r="G26" s="16"/>
      <c r="H26" s="16"/>
      <c r="I26" s="16"/>
      <c r="J26" s="102"/>
    </row>
    <row r="27" spans="1:23" ht="25.5" x14ac:dyDescent="0.2">
      <c r="A27" s="127">
        <v>611</v>
      </c>
      <c r="B27" s="8" t="str">
        <f>IFERROR(VLOOKUP(tblOtic[[#This Row],[Item No.]],tblListDrugsMeds[],2,FALSE),"ITEM NO. NOT FOUND")</f>
        <v xml:space="preserve">Prednisolone acetate eye drops suspension 1%, 5mL bottle </v>
      </c>
      <c r="C27" s="22">
        <v>10</v>
      </c>
      <c r="D27" s="9"/>
      <c r="E27" s="9"/>
      <c r="F27" s="15"/>
      <c r="G27" s="16"/>
      <c r="H27" s="16"/>
      <c r="I27" s="16"/>
      <c r="J27" s="102"/>
    </row>
    <row r="28" spans="1:23" ht="38.25" x14ac:dyDescent="0.2">
      <c r="A28" s="127">
        <v>612</v>
      </c>
      <c r="B28" s="8" t="str">
        <f>IFERROR(VLOOKUP(tblOtic[[#This Row],[Item No.]],tblListDrugsMeds[],2,FALSE),"ITEM NO. NOT FOUND")</f>
        <v>Proxymetacaine (proparacaine) Hydrochloride eye drops solution, 0.5%, 15mL bottle</v>
      </c>
      <c r="C28" s="22">
        <v>50</v>
      </c>
      <c r="D28" s="9"/>
      <c r="E28" s="9"/>
      <c r="F28" s="15"/>
      <c r="G28" s="16"/>
      <c r="H28" s="16"/>
      <c r="I28" s="16"/>
      <c r="J28" s="102"/>
    </row>
    <row r="29" spans="1:23" ht="38.25" x14ac:dyDescent="0.2">
      <c r="A29" s="127">
        <v>613</v>
      </c>
      <c r="B29" s="8" t="str">
        <f>IFERROR(VLOOKUP(tblOtic[[#This Row],[Item No.]],tblListDrugsMeds[],2,FALSE),"ITEM NO. NOT FOUND")</f>
        <v>Sodium Hyaluronate Ophthalmic Solution: 0.1% (1 mg/mL), 5 mL bottle</v>
      </c>
      <c r="C29" s="22">
        <v>50.083333333333336</v>
      </c>
      <c r="D29" s="9"/>
      <c r="E29" s="9"/>
      <c r="F29" s="15"/>
      <c r="G29" s="16"/>
      <c r="H29" s="16"/>
      <c r="I29" s="16"/>
      <c r="J29" s="102"/>
    </row>
    <row r="30" spans="1:23" ht="25.5" x14ac:dyDescent="0.2">
      <c r="A30" s="127">
        <v>614</v>
      </c>
      <c r="B30" s="8" t="str">
        <f>IFERROR(VLOOKUP(tblOtic[[#This Row],[Item No.]],tblListDrugsMeds[],2,FALSE),"ITEM NO. NOT FOUND")</f>
        <v>Timolol maleate Eye Drops Solution: 0.5%, 5 mL bottle</v>
      </c>
      <c r="C30" s="22">
        <v>60</v>
      </c>
      <c r="D30" s="9"/>
      <c r="E30" s="9"/>
      <c r="F30" s="15"/>
      <c r="G30" s="16"/>
      <c r="H30" s="16"/>
      <c r="I30" s="16"/>
      <c r="J30" s="102"/>
    </row>
    <row r="31" spans="1:23" ht="25.5" x14ac:dyDescent="0.2">
      <c r="A31" s="127">
        <v>615</v>
      </c>
      <c r="B31" s="8" t="str">
        <f>IFERROR(VLOOKUP(tblOtic[[#This Row],[Item No.]],tblListDrugsMeds[],2,FALSE),"ITEM NO. NOT FOUND")</f>
        <v>Tobramycin Eye Drops Solution: 0.3%, 5 mL bottle</v>
      </c>
      <c r="C31" s="22">
        <v>12.083333333333334</v>
      </c>
      <c r="D31" s="9"/>
      <c r="E31" s="9"/>
      <c r="F31" s="15"/>
      <c r="G31" s="16"/>
      <c r="H31" s="16"/>
      <c r="I31" s="16"/>
      <c r="J31" s="102"/>
    </row>
    <row r="32" spans="1:23" ht="25.5" x14ac:dyDescent="0.2">
      <c r="A32" s="127">
        <v>616</v>
      </c>
      <c r="B32" s="8" t="str">
        <f>IFERROR(VLOOKUP(tblOtic[[#This Row],[Item No.]],tblListDrugsMeds[],2,FALSE),"ITEM NO. NOT FOUND")</f>
        <v>Tobramycin Eye Ointment: 0.3%, 3.5 g tube</v>
      </c>
      <c r="C32" s="22">
        <v>12.5</v>
      </c>
      <c r="D32" s="9"/>
      <c r="E32" s="9"/>
      <c r="F32" s="15"/>
      <c r="G32" s="16"/>
      <c r="H32" s="16"/>
      <c r="I32" s="16"/>
      <c r="J32" s="102"/>
    </row>
    <row r="33" spans="1:10" ht="25.5" x14ac:dyDescent="0.2">
      <c r="A33" s="127">
        <v>617</v>
      </c>
      <c r="B33" s="8" t="str">
        <f>IFERROR(VLOOKUP(tblOtic[[#This Row],[Item No.]],tblListDrugsMeds[],2,FALSE),"ITEM NO. NOT FOUND")</f>
        <v>Tobramycin 0.3% + Dexamethasone  0.1%, 3.5 g tube Eye Ointment</v>
      </c>
      <c r="C33" s="22">
        <v>61</v>
      </c>
      <c r="D33" s="9"/>
      <c r="E33" s="9"/>
      <c r="F33" s="15"/>
      <c r="G33" s="16"/>
      <c r="H33" s="16"/>
      <c r="I33" s="16"/>
      <c r="J33" s="102"/>
    </row>
    <row r="34" spans="1:10" ht="38.25" x14ac:dyDescent="0.2">
      <c r="A34" s="127">
        <v>618</v>
      </c>
      <c r="B34" s="8" t="str">
        <f>IFERROR(VLOOKUP(tblOtic[[#This Row],[Item No.]],tblListDrugsMeds[],2,FALSE),"ITEM NO. NOT FOUND")</f>
        <v xml:space="preserve">Tobramycin 0.3% + dexamethasone 0.1%  eye drops suspension, 5mL bottle   </v>
      </c>
      <c r="C34" s="22">
        <v>52.666666666666664</v>
      </c>
      <c r="D34" s="9"/>
      <c r="E34" s="9"/>
      <c r="F34" s="15"/>
      <c r="G34" s="16"/>
      <c r="H34" s="16"/>
      <c r="I34" s="16"/>
      <c r="J34" s="102"/>
    </row>
    <row r="35" spans="1:10" ht="25.5" x14ac:dyDescent="0.2">
      <c r="A35" s="127">
        <v>619</v>
      </c>
      <c r="B35" s="8" t="str">
        <f>IFERROR(VLOOKUP(tblOtic[[#This Row],[Item No.]],tblListDrugsMeds[],2,FALSE),"ITEM NO. NOT FOUND")</f>
        <v xml:space="preserve">Travoprost ophthalmic solution, 0.004%, 2.5 mL bottle </v>
      </c>
      <c r="C35" s="22">
        <v>2.5</v>
      </c>
      <c r="D35" s="9"/>
      <c r="E35" s="9"/>
      <c r="F35" s="15"/>
      <c r="G35" s="16"/>
      <c r="H35" s="16"/>
      <c r="I35" s="16"/>
      <c r="J35" s="102"/>
    </row>
    <row r="36" spans="1:10" ht="25.5" x14ac:dyDescent="0.2">
      <c r="A36" s="127">
        <v>620</v>
      </c>
      <c r="B36" s="8" t="str">
        <f>IFERROR(VLOOKUP(tblOtic[[#This Row],[Item No.]],tblListDrugsMeds[],2,FALSE),"ITEM NO. NOT FOUND")</f>
        <v>Tropicamide eye drops solution 0.5%, 5mL bottle</v>
      </c>
      <c r="C36" s="22">
        <v>25</v>
      </c>
      <c r="D36" s="9"/>
      <c r="E36" s="9"/>
      <c r="F36" s="15"/>
      <c r="G36" s="16"/>
      <c r="H36" s="16"/>
      <c r="I36" s="16"/>
      <c r="J36" s="102"/>
    </row>
    <row r="37" spans="1:10" ht="51" x14ac:dyDescent="0.2">
      <c r="A37" s="128">
        <v>621</v>
      </c>
      <c r="B37" s="96" t="str">
        <f>IFERROR(VLOOKUP(tblOtic[[#This Row],[Item No.]],tblListDrugsMeds[],2,FALSE),"ITEM NO. NOT FOUND")</f>
        <v>Tropicamide + phenylephrine hydrochloride Ophthalmic Solution 5 mg + 5 mg/mL (eye drops) fixed dose combination, 10 mL bottle</v>
      </c>
      <c r="C37" s="97">
        <v>50</v>
      </c>
      <c r="D37" s="98"/>
      <c r="E37" s="98"/>
      <c r="F37" s="108"/>
      <c r="G37" s="103"/>
      <c r="H37" s="103"/>
      <c r="I37" s="103"/>
      <c r="J37" s="104"/>
    </row>
    <row r="40" spans="1:10" x14ac:dyDescent="0.2">
      <c r="H40" s="37" t="s">
        <v>677</v>
      </c>
    </row>
    <row r="43" spans="1:10" x14ac:dyDescent="0.2">
      <c r="H43" s="12" t="s">
        <v>678</v>
      </c>
    </row>
    <row r="44" spans="1:10" x14ac:dyDescent="0.2">
      <c r="H44" s="14" t="s">
        <v>679</v>
      </c>
    </row>
  </sheetData>
  <mergeCells count="7">
    <mergeCell ref="C13:J13"/>
    <mergeCell ref="C14:J14"/>
    <mergeCell ref="C6:J6"/>
    <mergeCell ref="C7:J7"/>
    <mergeCell ref="C9:J9"/>
    <mergeCell ref="C10:J10"/>
    <mergeCell ref="C12:J12"/>
  </mergeCells>
  <pageMargins left="0.39370078740157483" right="0.39370078740157483" top="0.59055118110236227" bottom="0.59055118110236227" header="0.11811023622047245" footer="0.19685039370078741"/>
  <pageSetup paperSize="9" orientation="landscape" r:id="rId1"/>
  <headerFooter>
    <oddFooter>&amp;R&amp;"Times New Roman,Regular"&amp;10Page &amp;P of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F22AE-4F88-43BA-BC12-A6FB4C1FCE23}">
  <sheetPr codeName="Sheet9"/>
  <dimension ref="A1:Z35"/>
  <sheetViews>
    <sheetView view="pageBreakPreview" zoomScaleNormal="100" zoomScaleSheetLayoutView="100" workbookViewId="0">
      <selection activeCell="C18" sqref="C18"/>
    </sheetView>
  </sheetViews>
  <sheetFormatPr defaultColWidth="8.28515625" defaultRowHeight="12.75" x14ac:dyDescent="0.2"/>
  <cols>
    <col min="1" max="1" width="9.5703125" style="123" customWidth="1"/>
    <col min="2" max="2" width="32.42578125" style="13" customWidth="1"/>
    <col min="3" max="3" width="9" style="23" customWidth="1"/>
    <col min="4" max="10" width="12.7109375" style="14" customWidth="1"/>
    <col min="11" max="16384" width="8.28515625" style="14"/>
  </cols>
  <sheetData>
    <row r="1" spans="1:26" s="13" customFormat="1" x14ac:dyDescent="0.25">
      <c r="A1" s="120" t="s">
        <v>663</v>
      </c>
      <c r="C1" s="20"/>
    </row>
    <row r="2" spans="1:26" s="13" customFormat="1" x14ac:dyDescent="0.25">
      <c r="A2" s="120" t="s">
        <v>664</v>
      </c>
      <c r="C2" s="20"/>
    </row>
    <row r="3" spans="1:26" s="13" customFormat="1" ht="13.5" x14ac:dyDescent="0.25">
      <c r="A3" s="121" t="s">
        <v>693</v>
      </c>
      <c r="C3" s="20"/>
    </row>
    <row r="5" spans="1:26" s="10" customFormat="1" x14ac:dyDescent="0.2">
      <c r="A5" s="122"/>
      <c r="B5" s="2" t="s">
        <v>648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10" customFormat="1" x14ac:dyDescent="0.2">
      <c r="A6" s="122"/>
      <c r="B6" s="5" t="s">
        <v>649</v>
      </c>
      <c r="C6" s="119" t="s">
        <v>650</v>
      </c>
      <c r="D6" s="119"/>
      <c r="E6" s="119"/>
      <c r="F6" s="119"/>
      <c r="G6" s="119"/>
      <c r="H6" s="119"/>
      <c r="I6" s="119"/>
      <c r="J6" s="1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6" s="10" customFormat="1" x14ac:dyDescent="0.2">
      <c r="A7" s="122"/>
      <c r="B7" s="5" t="s">
        <v>655</v>
      </c>
      <c r="C7" s="119" t="s">
        <v>684</v>
      </c>
      <c r="D7" s="119"/>
      <c r="E7" s="119"/>
      <c r="F7" s="119"/>
      <c r="G7" s="119"/>
      <c r="H7" s="119"/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6" s="10" customFormat="1" x14ac:dyDescent="0.2">
      <c r="A8" s="122"/>
      <c r="B8" s="38" t="s">
        <v>680</v>
      </c>
      <c r="C8" s="5" t="s">
        <v>682</v>
      </c>
      <c r="D8" s="5"/>
      <c r="E8" s="5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6" s="10" customFormat="1" x14ac:dyDescent="0.2">
      <c r="A9" s="122"/>
      <c r="B9" s="5" t="s">
        <v>651</v>
      </c>
      <c r="C9" s="119" t="s">
        <v>652</v>
      </c>
      <c r="D9" s="119"/>
      <c r="E9" s="119"/>
      <c r="F9" s="119"/>
      <c r="G9" s="119"/>
      <c r="H9" s="119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6" s="10" customFormat="1" x14ac:dyDescent="0.2">
      <c r="A10" s="122"/>
      <c r="B10" s="5" t="s">
        <v>653</v>
      </c>
      <c r="C10" s="119" t="s">
        <v>654</v>
      </c>
      <c r="D10" s="119"/>
      <c r="E10" s="119"/>
      <c r="F10" s="119"/>
      <c r="G10" s="119"/>
      <c r="H10" s="119"/>
      <c r="I10" s="119"/>
      <c r="J10" s="11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6" x14ac:dyDescent="0.2">
      <c r="B11" s="13" t="s">
        <v>683</v>
      </c>
      <c r="C11" s="14" t="s">
        <v>686</v>
      </c>
    </row>
    <row r="12" spans="1:26" s="10" customFormat="1" x14ac:dyDescent="0.2">
      <c r="A12" s="122"/>
      <c r="B12" s="5" t="s">
        <v>656</v>
      </c>
      <c r="C12" s="119" t="s">
        <v>672</v>
      </c>
      <c r="D12" s="119"/>
      <c r="E12" s="119"/>
      <c r="F12" s="119"/>
      <c r="G12" s="119"/>
      <c r="H12" s="119"/>
      <c r="I12" s="119"/>
      <c r="J12" s="11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6" s="10" customFormat="1" x14ac:dyDescent="0.2">
      <c r="A13" s="122"/>
      <c r="B13" s="5" t="s">
        <v>657</v>
      </c>
      <c r="C13" s="118" t="s">
        <v>658</v>
      </c>
      <c r="D13" s="118"/>
      <c r="E13" s="118"/>
      <c r="F13" s="118"/>
      <c r="G13" s="118"/>
      <c r="H13" s="118"/>
      <c r="I13" s="118"/>
      <c r="J13" s="1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10" customFormat="1" x14ac:dyDescent="0.2">
      <c r="A14" s="124"/>
      <c r="B14" s="5" t="s">
        <v>665</v>
      </c>
      <c r="C14" s="119" t="s">
        <v>659</v>
      </c>
      <c r="D14" s="119"/>
      <c r="E14" s="119"/>
      <c r="F14" s="119"/>
      <c r="G14" s="119"/>
      <c r="H14" s="119"/>
      <c r="I14" s="119"/>
      <c r="J14" s="1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13" customFormat="1" x14ac:dyDescent="0.25">
      <c r="A15" s="129"/>
      <c r="C15" s="20"/>
    </row>
    <row r="16" spans="1:26" s="17" customFormat="1" x14ac:dyDescent="0.25">
      <c r="A16" s="125" t="s">
        <v>666</v>
      </c>
      <c r="B16" s="7"/>
      <c r="C16" s="21"/>
      <c r="D16" s="1"/>
      <c r="E16" s="1"/>
      <c r="F16" s="1"/>
      <c r="G16" s="1"/>
      <c r="H16" s="1"/>
      <c r="I16" s="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s="39" customFormat="1" ht="48" x14ac:dyDescent="0.25">
      <c r="A17" s="131" t="s">
        <v>660</v>
      </c>
      <c r="B17" s="109" t="s">
        <v>649</v>
      </c>
      <c r="C17" s="92" t="s">
        <v>685</v>
      </c>
      <c r="D17" s="93" t="s">
        <v>681</v>
      </c>
      <c r="E17" s="106" t="s">
        <v>651</v>
      </c>
      <c r="F17" s="107" t="s">
        <v>653</v>
      </c>
      <c r="G17" s="107" t="s">
        <v>683</v>
      </c>
      <c r="H17" s="107" t="s">
        <v>656</v>
      </c>
      <c r="I17" s="110" t="s">
        <v>661</v>
      </c>
      <c r="J17" s="111" t="s">
        <v>662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51" x14ac:dyDescent="0.2">
      <c r="A18" s="127">
        <v>622</v>
      </c>
      <c r="B18" s="8" t="str">
        <f>IFERROR(VLOOKUP(tblDerma[[#This Row],[Item No.]],tblListDrugsMeds[],2,FALSE),"ITEM NO. NOT FOUND")</f>
        <v>Bacitracin + Neomycin + Polymixin B 200 units bacitracin + 3 mg neomycin (as sulfate) + 4000 units polymyxin B (as sulfate)/g, 10 g tube ointment</v>
      </c>
      <c r="C18" s="22">
        <v>1</v>
      </c>
      <c r="D18" s="9"/>
      <c r="E18" s="9"/>
      <c r="F18" s="15"/>
      <c r="G18" s="16"/>
      <c r="H18" s="16"/>
      <c r="I18" s="16"/>
      <c r="J18" s="102"/>
    </row>
    <row r="19" spans="1:22" ht="25.5" x14ac:dyDescent="0.2">
      <c r="A19" s="127">
        <v>623</v>
      </c>
      <c r="B19" s="8" t="str">
        <f>IFERROR(VLOOKUP(tblDerma[[#This Row],[Item No.]],tblListDrugsMeds[],2,FALSE),"ITEM NO. NOT FOUND")</f>
        <v>Clobetasol propionate 0.05%, 5 g tube Cream or Ointment</v>
      </c>
      <c r="C19" s="22">
        <v>2</v>
      </c>
      <c r="D19" s="9"/>
      <c r="E19" s="9"/>
      <c r="F19" s="15"/>
      <c r="G19" s="16"/>
      <c r="H19" s="16"/>
      <c r="I19" s="16"/>
      <c r="J19" s="102"/>
    </row>
    <row r="20" spans="1:22" ht="25.5" x14ac:dyDescent="0.2">
      <c r="A20" s="127">
        <v>624</v>
      </c>
      <c r="B20" s="8" t="str">
        <f>IFERROR(VLOOKUP(tblDerma[[#This Row],[Item No.]],tblListDrugsMeds[],2,FALSE),"ITEM NO. NOT FOUND")</f>
        <v>Clobetasol propionate 0.05%, : 0.05%, 25 mL bottle Shampoo</v>
      </c>
      <c r="C20" s="22">
        <v>2</v>
      </c>
      <c r="D20" s="9"/>
      <c r="E20" s="9"/>
      <c r="F20" s="15"/>
      <c r="G20" s="16"/>
      <c r="H20" s="16"/>
      <c r="I20" s="16"/>
      <c r="J20" s="102"/>
    </row>
    <row r="21" spans="1:22" ht="25.5" x14ac:dyDescent="0.2">
      <c r="A21" s="127">
        <v>625</v>
      </c>
      <c r="B21" s="8" t="str">
        <f>IFERROR(VLOOKUP(tblDerma[[#This Row],[Item No.]],tblListDrugsMeds[],2,FALSE),"ITEM NO. NOT FOUND")</f>
        <v>Hydrocortisone 1%, 10 g tube Cream or Ointment</v>
      </c>
      <c r="C21" s="22">
        <v>2</v>
      </c>
      <c r="D21" s="9"/>
      <c r="E21" s="9"/>
      <c r="F21" s="15"/>
      <c r="G21" s="16"/>
      <c r="H21" s="16"/>
      <c r="I21" s="16"/>
      <c r="J21" s="102"/>
    </row>
    <row r="22" spans="1:22" ht="25.5" x14ac:dyDescent="0.2">
      <c r="A22" s="127">
        <v>626</v>
      </c>
      <c r="B22" s="8" t="str">
        <f>IFERROR(VLOOKUP(tblDerma[[#This Row],[Item No.]],tblListDrugsMeds[],2,FALSE),"ITEM NO. NOT FOUND")</f>
        <v>Ketoconazole Cream: 2% (20 mg/ g), 15 g aluminum collapsible tube</v>
      </c>
      <c r="C22" s="22">
        <v>2</v>
      </c>
      <c r="D22" s="9"/>
      <c r="E22" s="9"/>
      <c r="F22" s="15"/>
      <c r="G22" s="16"/>
      <c r="H22" s="16"/>
      <c r="I22" s="16"/>
      <c r="J22" s="102"/>
    </row>
    <row r="23" spans="1:22" ht="25.5" x14ac:dyDescent="0.2">
      <c r="A23" s="127">
        <v>627</v>
      </c>
      <c r="B23" s="8" t="str">
        <f>IFERROR(VLOOKUP(tblDerma[[#This Row],[Item No.]],tblListDrugsMeds[],2,FALSE),"ITEM NO. NOT FOUND")</f>
        <v>Ketoconazole Shampoo: 2% (20 mg/ g), 6 mL foil sachet</v>
      </c>
      <c r="C23" s="22">
        <v>2</v>
      </c>
      <c r="D23" s="9"/>
      <c r="E23" s="9"/>
      <c r="F23" s="15"/>
      <c r="G23" s="16"/>
      <c r="H23" s="16"/>
      <c r="I23" s="16"/>
      <c r="J23" s="102"/>
    </row>
    <row r="24" spans="1:22" ht="25.5" x14ac:dyDescent="0.2">
      <c r="A24" s="127">
        <v>628</v>
      </c>
      <c r="B24" s="8" t="str">
        <f>IFERROR(VLOOKUP(tblDerma[[#This Row],[Item No.]],tblListDrugsMeds[],2,FALSE),"ITEM NO. NOT FOUND")</f>
        <v>Miconazole Topical Cream: 2% (20 mg/g), 5 g aluminum collapsible tube</v>
      </c>
      <c r="C24" s="22">
        <v>0.83333333333333337</v>
      </c>
      <c r="D24" s="9"/>
      <c r="E24" s="9"/>
      <c r="F24" s="15"/>
      <c r="G24" s="16"/>
      <c r="H24" s="16"/>
      <c r="I24" s="16"/>
      <c r="J24" s="102"/>
    </row>
    <row r="25" spans="1:22" x14ac:dyDescent="0.2">
      <c r="A25" s="127">
        <v>629</v>
      </c>
      <c r="B25" s="8" t="str">
        <f>IFERROR(VLOOKUP(tblDerma[[#This Row],[Item No.]],tblListDrugsMeds[],2,FALSE),"ITEM NO. NOT FOUND")</f>
        <v>Mupirocin Ointment 2% 5g tube</v>
      </c>
      <c r="C25" s="22">
        <v>1519.3333333333333</v>
      </c>
      <c r="D25" s="9"/>
      <c r="E25" s="9"/>
      <c r="F25" s="15"/>
      <c r="G25" s="16"/>
      <c r="H25" s="16"/>
      <c r="I25" s="16"/>
      <c r="J25" s="102"/>
    </row>
    <row r="26" spans="1:22" x14ac:dyDescent="0.2">
      <c r="A26" s="127">
        <v>630</v>
      </c>
      <c r="B26" s="8" t="str">
        <f>IFERROR(VLOOKUP(tblDerma[[#This Row],[Item No.]],tblListDrugsMeds[],2,FALSE),"ITEM NO. NOT FOUND")</f>
        <v>Mupirocin Ointment 2%,15 g tube</v>
      </c>
      <c r="C26" s="22">
        <v>855.25</v>
      </c>
      <c r="D26" s="9"/>
      <c r="E26" s="9"/>
      <c r="F26" s="15"/>
      <c r="G26" s="16"/>
      <c r="H26" s="16"/>
      <c r="I26" s="16"/>
      <c r="J26" s="102"/>
    </row>
    <row r="27" spans="1:22" x14ac:dyDescent="0.2">
      <c r="A27" s="127">
        <v>631</v>
      </c>
      <c r="B27" s="8" t="str">
        <f>IFERROR(VLOOKUP(tblDerma[[#This Row],[Item No.]],tblListDrugsMeds[],2,FALSE),"ITEM NO. NOT FOUND")</f>
        <v>Silver sulfadiazine  cream 1%, 15g tube</v>
      </c>
      <c r="C27" s="22">
        <v>865</v>
      </c>
      <c r="D27" s="9"/>
      <c r="E27" s="9"/>
      <c r="F27" s="15"/>
      <c r="G27" s="16"/>
      <c r="H27" s="16"/>
      <c r="I27" s="16"/>
      <c r="J27" s="102"/>
    </row>
    <row r="28" spans="1:22" x14ac:dyDescent="0.2">
      <c r="A28" s="127">
        <v>632</v>
      </c>
      <c r="B28" s="8" t="str">
        <f>IFERROR(VLOOKUP(tblDerma[[#This Row],[Item No.]],tblListDrugsMeds[],2,FALSE),"ITEM NO. NOT FOUND")</f>
        <v>Silver sulfadiazine  cream 1%, 25g tube</v>
      </c>
      <c r="C28" s="22">
        <v>863.33333333333337</v>
      </c>
      <c r="D28" s="9"/>
      <c r="E28" s="9"/>
      <c r="F28" s="15"/>
      <c r="G28" s="16"/>
      <c r="H28" s="16"/>
      <c r="I28" s="16"/>
      <c r="J28" s="102"/>
    </row>
    <row r="29" spans="1:22" ht="25.5" x14ac:dyDescent="0.2">
      <c r="A29" s="128">
        <v>633</v>
      </c>
      <c r="B29" s="96" t="str">
        <f>IFERROR(VLOOKUP(tblDerma[[#This Row],[Item No.]],tblListDrugsMeds[],2,FALSE),"ITEM NO. NOT FOUND")</f>
        <v xml:space="preserve">Silver sulfadiazine cream 1%, 500g jar (micronized) </v>
      </c>
      <c r="C29" s="97">
        <v>282.16666666666669</v>
      </c>
      <c r="D29" s="98"/>
      <c r="E29" s="98"/>
      <c r="F29" s="108"/>
      <c r="G29" s="103"/>
      <c r="H29" s="103"/>
      <c r="I29" s="103"/>
      <c r="J29" s="104"/>
    </row>
    <row r="31" spans="1:22" x14ac:dyDescent="0.2">
      <c r="H31" s="37" t="s">
        <v>677</v>
      </c>
    </row>
    <row r="34" spans="8:8" x14ac:dyDescent="0.2">
      <c r="H34" s="12" t="s">
        <v>678</v>
      </c>
    </row>
    <row r="35" spans="8:8" x14ac:dyDescent="0.2">
      <c r="H35" s="14" t="s">
        <v>679</v>
      </c>
    </row>
  </sheetData>
  <mergeCells count="7">
    <mergeCell ref="C13:J13"/>
    <mergeCell ref="C14:J14"/>
    <mergeCell ref="C6:J6"/>
    <mergeCell ref="C7:J7"/>
    <mergeCell ref="C9:J9"/>
    <mergeCell ref="C10:J10"/>
    <mergeCell ref="C12:J12"/>
  </mergeCells>
  <pageMargins left="0.39370078740157483" right="0.39370078740157483" top="0.59055118110236227" bottom="0.39370078740157483" header="0.19685039370078741" footer="0.19685039370078741"/>
  <pageSetup paperSize="9" orientation="landscape" r:id="rId1"/>
  <headerFooter>
    <oddFooter>&amp;R&amp;"Times New Roman,Regular"&amp;10Page &amp;P of &amp;N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B611-0A3E-4A98-A826-7EC9F415B9F2}">
  <sheetPr codeName="Sheet10"/>
  <dimension ref="A1:Z32"/>
  <sheetViews>
    <sheetView view="pageBreakPreview" zoomScaleNormal="100" zoomScaleSheetLayoutView="100" workbookViewId="0">
      <pane ySplit="17" topLeftCell="A18" activePane="bottomLeft" state="frozen"/>
      <selection activeCell="F26" sqref="F26"/>
      <selection pane="bottomLeft" activeCell="C18" sqref="C18"/>
    </sheetView>
  </sheetViews>
  <sheetFormatPr defaultColWidth="8.28515625" defaultRowHeight="12.75" x14ac:dyDescent="0.25"/>
  <cols>
    <col min="1" max="1" width="9.5703125" style="129" customWidth="1"/>
    <col min="2" max="2" width="30" style="13" customWidth="1"/>
    <col min="3" max="3" width="9.140625" style="36" customWidth="1"/>
    <col min="4" max="10" width="12.7109375" style="13" customWidth="1"/>
    <col min="11" max="16384" width="8.28515625" style="13"/>
  </cols>
  <sheetData>
    <row r="1" spans="1:26" x14ac:dyDescent="0.25">
      <c r="A1" s="120" t="s">
        <v>663</v>
      </c>
      <c r="C1" s="20"/>
    </row>
    <row r="2" spans="1:26" x14ac:dyDescent="0.25">
      <c r="A2" s="120" t="s">
        <v>664</v>
      </c>
      <c r="C2" s="20"/>
    </row>
    <row r="3" spans="1:26" ht="13.5" x14ac:dyDescent="0.25">
      <c r="A3" s="121" t="s">
        <v>694</v>
      </c>
      <c r="C3" s="20"/>
    </row>
    <row r="5" spans="1:26" s="10" customFormat="1" x14ac:dyDescent="0.2">
      <c r="A5" s="122"/>
      <c r="B5" s="2" t="s">
        <v>648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6" s="10" customFormat="1" x14ac:dyDescent="0.2">
      <c r="A6" s="122"/>
      <c r="B6" s="5" t="s">
        <v>649</v>
      </c>
      <c r="C6" s="119" t="s">
        <v>650</v>
      </c>
      <c r="D6" s="119"/>
      <c r="E6" s="119"/>
      <c r="F6" s="119"/>
      <c r="G6" s="119"/>
      <c r="H6" s="119"/>
      <c r="I6" s="119"/>
      <c r="J6" s="1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6" s="10" customFormat="1" x14ac:dyDescent="0.2">
      <c r="A7" s="122"/>
      <c r="B7" s="5" t="s">
        <v>655</v>
      </c>
      <c r="C7" s="119" t="s">
        <v>684</v>
      </c>
      <c r="D7" s="119"/>
      <c r="E7" s="119"/>
      <c r="F7" s="119"/>
      <c r="G7" s="119"/>
      <c r="H7" s="119"/>
      <c r="I7" s="119"/>
      <c r="J7" s="11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6" s="10" customFormat="1" x14ac:dyDescent="0.2">
      <c r="A8" s="122"/>
      <c r="B8" s="38" t="s">
        <v>680</v>
      </c>
      <c r="C8" s="5" t="s">
        <v>682</v>
      </c>
      <c r="D8" s="5"/>
      <c r="E8" s="5"/>
      <c r="F8" s="6"/>
      <c r="G8" s="6"/>
      <c r="H8" s="6"/>
      <c r="I8" s="6"/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6" s="10" customFormat="1" x14ac:dyDescent="0.2">
      <c r="A9" s="122"/>
      <c r="B9" s="5" t="s">
        <v>651</v>
      </c>
      <c r="C9" s="119" t="s">
        <v>652</v>
      </c>
      <c r="D9" s="119"/>
      <c r="E9" s="119"/>
      <c r="F9" s="119"/>
      <c r="G9" s="119"/>
      <c r="H9" s="119"/>
      <c r="I9" s="119"/>
      <c r="J9" s="11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6" s="10" customFormat="1" x14ac:dyDescent="0.2">
      <c r="A10" s="122"/>
      <c r="B10" s="5" t="s">
        <v>653</v>
      </c>
      <c r="C10" s="119" t="s">
        <v>654</v>
      </c>
      <c r="D10" s="119"/>
      <c r="E10" s="119"/>
      <c r="F10" s="119"/>
      <c r="G10" s="119"/>
      <c r="H10" s="119"/>
      <c r="I10" s="119"/>
      <c r="J10" s="11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6" s="14" customFormat="1" x14ac:dyDescent="0.2">
      <c r="A11" s="123"/>
      <c r="B11" s="13" t="s">
        <v>683</v>
      </c>
      <c r="C11" s="14" t="s">
        <v>686</v>
      </c>
    </row>
    <row r="12" spans="1:26" s="10" customFormat="1" x14ac:dyDescent="0.2">
      <c r="A12" s="122"/>
      <c r="B12" s="5" t="s">
        <v>656</v>
      </c>
      <c r="C12" s="119" t="s">
        <v>672</v>
      </c>
      <c r="D12" s="119"/>
      <c r="E12" s="119"/>
      <c r="F12" s="119"/>
      <c r="G12" s="119"/>
      <c r="H12" s="119"/>
      <c r="I12" s="119"/>
      <c r="J12" s="11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6" s="10" customFormat="1" x14ac:dyDescent="0.2">
      <c r="A13" s="122"/>
      <c r="B13" s="5" t="s">
        <v>657</v>
      </c>
      <c r="C13" s="118" t="s">
        <v>658</v>
      </c>
      <c r="D13" s="118"/>
      <c r="E13" s="118"/>
      <c r="F13" s="118"/>
      <c r="G13" s="118"/>
      <c r="H13" s="118"/>
      <c r="I13" s="118"/>
      <c r="J13" s="1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10" customFormat="1" x14ac:dyDescent="0.2">
      <c r="A14" s="124"/>
      <c r="B14" s="5" t="s">
        <v>665</v>
      </c>
      <c r="C14" s="119" t="s">
        <v>659</v>
      </c>
      <c r="D14" s="119"/>
      <c r="E14" s="119"/>
      <c r="F14" s="119"/>
      <c r="G14" s="119"/>
      <c r="H14" s="119"/>
      <c r="I14" s="119"/>
      <c r="J14" s="11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C15" s="20"/>
    </row>
    <row r="16" spans="1:26" s="17" customFormat="1" x14ac:dyDescent="0.25">
      <c r="A16" s="125" t="s">
        <v>666</v>
      </c>
      <c r="B16" s="7"/>
      <c r="C16" s="21"/>
      <c r="D16" s="1"/>
      <c r="E16" s="1"/>
      <c r="F16" s="1"/>
      <c r="G16" s="1"/>
      <c r="H16" s="1"/>
      <c r="I16" s="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s="39" customFormat="1" ht="48" x14ac:dyDescent="0.25">
      <c r="A17" s="131" t="s">
        <v>660</v>
      </c>
      <c r="B17" s="109" t="s">
        <v>649</v>
      </c>
      <c r="C17" s="92" t="s">
        <v>685</v>
      </c>
      <c r="D17" s="93" t="s">
        <v>681</v>
      </c>
      <c r="E17" s="112" t="s">
        <v>651</v>
      </c>
      <c r="F17" s="113" t="s">
        <v>653</v>
      </c>
      <c r="G17" s="113" t="s">
        <v>683</v>
      </c>
      <c r="H17" s="107" t="s">
        <v>656</v>
      </c>
      <c r="I17" s="110" t="s">
        <v>661</v>
      </c>
      <c r="J17" s="111" t="s">
        <v>662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02" x14ac:dyDescent="0.25">
      <c r="A18" s="127">
        <v>634</v>
      </c>
      <c r="B18" s="8" t="str">
        <f>IFERROR(VLOOKUP(tblNutritionals[[#This Row],[Item No.]],tblListDrugsMeds[],2,FALSE),"ITEM NO. NOT FOUND")</f>
        <v>Enteral Nutrition - Modular 
Calories — 9.5 ‐ 380 Kcal; Dilution — 0; Carbohydrates — 0.67 ‐ 94 g; Protein — 5 ‐ 23 g; Fat — 0.6 g; mOsm/kg — 900; Sodium — 15 - 110 mg; Potassium — 10 - 66 mg; Phosphorous — 5 - 30 mg; Volume — 280 g ‐ 400 g</v>
      </c>
      <c r="C18" s="22">
        <v>264</v>
      </c>
      <c r="D18" s="9"/>
      <c r="E18" s="9"/>
      <c r="F18" s="18"/>
      <c r="G18" s="19"/>
      <c r="H18" s="19"/>
      <c r="I18" s="19"/>
      <c r="J18" s="90"/>
    </row>
    <row r="19" spans="1:21" ht="140.25" x14ac:dyDescent="0.25">
      <c r="A19" s="127">
        <v>635</v>
      </c>
      <c r="B19" s="8" t="str">
        <f>IFERROR(VLOOKUP(tblNutritionals[[#This Row],[Item No.]],tblListDrugsMeds[],2,FALSE),"ITEM NO. NOT FOUND")</f>
        <v>Enteral Nutrition - Disease specific for cancer surgery 
Calories — 100 ‐ 1000 Kcal; Dilution — 1:1 ‐ 2:1; Carbohydrates — 10.4 ‐ 156 g; Protein — 5.5 ‐ 88 g; Fat — 3.3 ‐ 108 g; mOsm/kg — 230 ‐ 635; Sodium — 80 ‐ 2400 mg; Potassium — 172 ‐ 5600 mg; Calcium — 80 - 500 mg; Magnesium — 25 ‐ 500 mg; Phosphorous — 50 ‐ 1789 mg; Volume - 50 mL - 500 mL; 50 g - 500 g</v>
      </c>
      <c r="C19" s="22">
        <v>140</v>
      </c>
      <c r="D19" s="9"/>
      <c r="E19" s="9"/>
      <c r="F19" s="18"/>
      <c r="G19" s="19"/>
      <c r="H19" s="19"/>
      <c r="I19" s="19"/>
      <c r="J19" s="90"/>
    </row>
    <row r="20" spans="1:21" ht="140.25" x14ac:dyDescent="0.25">
      <c r="A20" s="127">
        <v>636</v>
      </c>
      <c r="B20" s="8" t="str">
        <f>IFERROR(VLOOKUP(tblNutritionals[[#This Row],[Item No.]],tblListDrugsMeds[],2,FALSE),"ITEM NO. NOT FOUND")</f>
        <v xml:space="preserve">Enteral Nutrition - Disease specific for diabetes                                                                                              Calories — 100 ‐ 1000 Kcal; Dilution — 1:1 ‐ 2:1; Carbohydrates — 10.4 ‐ 156 g; Protein — 5.5 ‐ 88 g; Fat — 3.3 ‐ 108 g; mOsm/kg — 230 ‐ 635; Sodium — 80 ‐ 2400 mg; Potassium — 172 ‐ 5600 mg; Calcium — 80 - 500 mg; Magnesium — 25 ‐ 500 mg; Phosphorous — 50 ‐ 1789 mg; Volume - 50mL - 500mL; 50 g - 500g                                                  </v>
      </c>
      <c r="C20" s="22">
        <v>568.25</v>
      </c>
      <c r="D20" s="9"/>
      <c r="E20" s="9"/>
      <c r="F20" s="18"/>
      <c r="G20" s="19"/>
      <c r="H20" s="19"/>
      <c r="I20" s="19"/>
      <c r="J20" s="90"/>
    </row>
    <row r="21" spans="1:21" ht="165.75" x14ac:dyDescent="0.25">
      <c r="A21" s="127">
        <v>637</v>
      </c>
      <c r="B21" s="8" t="str">
        <f>IFERROR(VLOOKUP(tblNutritionals[[#This Row],[Item No.]],tblListDrugsMeds[],2,FALSE),"ITEM NO. NOT FOUND")</f>
        <v>Enteral Nutrition Formula specific for ICU patients
Oral/ Tube Feed:
Calories — 100 ‐ 1000 Kcal; Dilution — 1:1 ‐ 2:1; Carbohydrates — 10.4 ‐ 156 g; Protein — 5.5 ‐ 88 g; Fat — 3.3 ‐ 108 g; mOsm/kg — 230 ‐ 635; Sodium — 80 ‐ 2400 mg; Potassium — 172 ‐ 5600 mg; Calcium — 80 - 500 mg; Magnesium — 25 ‐ 500 mg; Phosphorous — 50 ‐ 1789 mg; Volume — 50 mL ‐ 500 mL 50 g ‐ 500 g</v>
      </c>
      <c r="C21" s="22">
        <v>200</v>
      </c>
      <c r="D21" s="9"/>
      <c r="E21" s="9"/>
      <c r="F21" s="18"/>
      <c r="G21" s="19"/>
      <c r="H21" s="19"/>
      <c r="I21" s="19"/>
      <c r="J21" s="90"/>
    </row>
    <row r="22" spans="1:21" ht="114.75" x14ac:dyDescent="0.25">
      <c r="A22" s="127">
        <v>638</v>
      </c>
      <c r="B22" s="8" t="str">
        <f>IFERROR(VLOOKUP(tblNutritionals[[#This Row],[Item No.]],tblListDrugsMeds[],2,FALSE),"ITEM NO. NOT FOUND")</f>
        <v>Enteral Nutrition - Fiber Containing 
Calories — 100 ‐ 1048 Kcal; Dilution — 1:1 – 2:1; Carbohydrates — 13.8 ‐ 148 g; Protein — 3.8 ‐ 40 g; Fat — 3.4 ‐ 34.7 g; mOsm/kg — 270 ‐ 375; Sodium — 46.5 ‐ 930 mg; Potassium — 78.5 ‐ 1570 mg; Phosphorous — 63 ‐ 720 mg; Fiber — 2.0 ‐ 10.6 g; Volume - 500mL; 100g - 400g</v>
      </c>
      <c r="C22" s="22">
        <v>263.83333333333331</v>
      </c>
      <c r="D22" s="9"/>
      <c r="E22" s="9"/>
      <c r="F22" s="18"/>
      <c r="G22" s="19"/>
      <c r="H22" s="19"/>
      <c r="I22" s="19"/>
      <c r="J22" s="90"/>
    </row>
    <row r="23" spans="1:21" ht="114.75" x14ac:dyDescent="0.25">
      <c r="A23" s="127">
        <v>639</v>
      </c>
      <c r="B23" s="8" t="str">
        <f>IFERROR(VLOOKUP(tblNutritionals[[#This Row],[Item No.]],tblListDrugsMeds[],2,FALSE),"ITEM NO. NOT FOUND")</f>
        <v>Enteral Nutrition - Pediatric Polymeric                                      Calories — 445 ‐ 511 Kcal; Dilution — 1:1; Carbohydrates — 14.9 ‐ 62.2 g; Protein — 13.4 ‐ 54.3 g; Fat — 16.2 ‐ 26 g; mOsm/kg — 308 ‐ 345; Sodium — 120 ‐ 250 mg; Potassium — 400 ‐ 750 mg; Phosphorous — 150 ‐ 760 mg; Volume - 100g</v>
      </c>
      <c r="C23" s="22">
        <v>241.58333333333334</v>
      </c>
      <c r="D23" s="9"/>
      <c r="E23" s="9"/>
      <c r="F23" s="18"/>
      <c r="G23" s="19"/>
      <c r="H23" s="19"/>
      <c r="I23" s="19"/>
      <c r="J23" s="90"/>
    </row>
    <row r="24" spans="1:21" ht="140.25" x14ac:dyDescent="0.25">
      <c r="A24" s="127">
        <v>640</v>
      </c>
      <c r="B24" s="8" t="str">
        <f>IFERROR(VLOOKUP(tblNutritionals[[#This Row],[Item No.]],tblListDrugsMeds[],2,FALSE),"ITEM NO. NOT FOUND")</f>
        <v xml:space="preserve">Enteral Nutrition - Adult Polymeric 
Calories — 100 ‐ 475 Kcal; Dilution — 1:1 ‐ 2:1; Carbohydrates — 13.8 ‐ 59 g; Protein — 3.8 ‐ 19.9 g; Fat — 3.4 ‐ 21.5 g; mOsm/kg — 270 ‐ 730; Sodium — 75 ‐ 402 mg; Potassium — 370 ‐ 580 mg; Calcium — 80 - 500 mg; Magnesium — 25 ‐ 500 mg; Magnesium — 25 ‐ 500 mg; Phosphorous — 47 ‐ 307 mg; Volume — 100 mL ‐ 1 L </v>
      </c>
      <c r="C24" s="22">
        <v>880.5</v>
      </c>
      <c r="D24" s="9"/>
      <c r="E24" s="9"/>
      <c r="F24" s="18"/>
      <c r="G24" s="19"/>
      <c r="H24" s="19"/>
      <c r="I24" s="19"/>
      <c r="J24" s="90"/>
    </row>
    <row r="25" spans="1:21" ht="114.75" x14ac:dyDescent="0.25">
      <c r="A25" s="128">
        <v>641</v>
      </c>
      <c r="B25" s="96" t="str">
        <f>IFERROR(VLOOKUP(tblNutritionals[[#This Row],[Item No.]],tblListDrugsMeds[],2,FALSE),"ITEM NO. NOT FOUND")</f>
        <v>Enteral Nutrition - Semi- Elemental  
Calories — 100 ‐ 1300 Kcal; Dilution — 1:1 ‐ 1.5:1; Carbohydrates — 13.8 ‐ 177.2 g; Protein — 3.0 ‐ 66.6 g; Fat — 3.9 ‐ 37.4 g; mOsm/kg — 375 ‐ 575; Sodium — 66 ‐ 1040 mg; Potassium — 135 ‐ 1730 mg; Phosphorous — 22 ‐ 867 mg; Volume - 100mL - 1L                                                               76 g - 450 g</v>
      </c>
      <c r="C25" s="97">
        <v>42.25</v>
      </c>
      <c r="D25" s="98"/>
      <c r="E25" s="98"/>
      <c r="F25" s="99"/>
      <c r="G25" s="100"/>
      <c r="H25" s="100"/>
      <c r="I25" s="100"/>
      <c r="J25" s="101"/>
    </row>
    <row r="28" spans="1:21" x14ac:dyDescent="0.2">
      <c r="H28" s="37" t="s">
        <v>677</v>
      </c>
    </row>
    <row r="29" spans="1:21" x14ac:dyDescent="0.2">
      <c r="H29" s="14"/>
    </row>
    <row r="30" spans="1:21" x14ac:dyDescent="0.2">
      <c r="H30" s="14"/>
    </row>
    <row r="31" spans="1:21" x14ac:dyDescent="0.2">
      <c r="H31" s="12" t="s">
        <v>678</v>
      </c>
    </row>
    <row r="32" spans="1:21" x14ac:dyDescent="0.2">
      <c r="H32" s="14" t="s">
        <v>679</v>
      </c>
    </row>
  </sheetData>
  <mergeCells count="7">
    <mergeCell ref="C13:J13"/>
    <mergeCell ref="C14:J14"/>
    <mergeCell ref="C6:J6"/>
    <mergeCell ref="C7:J7"/>
    <mergeCell ref="C9:J9"/>
    <mergeCell ref="C10:J10"/>
    <mergeCell ref="C12:J12"/>
  </mergeCells>
  <pageMargins left="0.39370078740157483" right="0.39370078740157483" top="0.59055118110236227" bottom="0.59055118110236227" header="0.31496062992125984" footer="0.19685039370078741"/>
  <pageSetup paperSize="9" orientation="landscape" r:id="rId1"/>
  <headerFooter>
    <oddFooter>&amp;R&amp;"Times New Roman,Regular"&amp;10Page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B0DC36DE8BD4C94B3A7A824108C63" ma:contentTypeVersion="14" ma:contentTypeDescription="Create a new document." ma:contentTypeScope="" ma:versionID="5a0aa8187a52060dfb9395b5a837391c">
  <xsd:schema xmlns:xsd="http://www.w3.org/2001/XMLSchema" xmlns:xs="http://www.w3.org/2001/XMLSchema" xmlns:p="http://schemas.microsoft.com/office/2006/metadata/properties" xmlns:ns3="d9440fe8-7943-45fd-87c2-323466155694" xmlns:ns4="48af8ee6-e471-4cc6-bde6-3e1b6eedc2e9" targetNamespace="http://schemas.microsoft.com/office/2006/metadata/properties" ma:root="true" ma:fieldsID="027786663fcc5aa1051110021ad6948e" ns3:_="" ns4:_="">
    <xsd:import namespace="d9440fe8-7943-45fd-87c2-323466155694"/>
    <xsd:import namespace="48af8ee6-e471-4cc6-bde6-3e1b6eedc2e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40fe8-7943-45fd-87c2-3234661556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af8ee6-e471-4cc6-bde6-3e1b6eedc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CF698-9699-4E5A-9680-ABED2539B4DF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48af8ee6-e471-4cc6-bde6-3e1b6eedc2e9"/>
    <ds:schemaRef ds:uri="http://schemas.openxmlformats.org/package/2006/metadata/core-properties"/>
    <ds:schemaRef ds:uri="http://schemas.microsoft.com/office/infopath/2007/PartnerControls"/>
    <ds:schemaRef ds:uri="d9440fe8-7943-45fd-87c2-32346615569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2496ADD-0F72-4AB4-8BFB-9AF0C811FF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D4DFC0-0661-4CE2-8C52-400F7FFD0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440fe8-7943-45fd-87c2-323466155694"/>
    <ds:schemaRef ds:uri="48af8ee6-e471-4cc6-bde6-3e1b6eedc2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Ampules</vt:lpstr>
      <vt:lpstr>Tablets Oral Solids</vt:lpstr>
      <vt:lpstr>IV</vt:lpstr>
      <vt:lpstr>Vaccines</vt:lpstr>
      <vt:lpstr>Anaesthetic</vt:lpstr>
      <vt:lpstr>Liquid</vt:lpstr>
      <vt:lpstr>Otic</vt:lpstr>
      <vt:lpstr>Derma</vt:lpstr>
      <vt:lpstr>Nutritionals</vt:lpstr>
      <vt:lpstr>Others</vt:lpstr>
      <vt:lpstr>Ampules!Print_Area</vt:lpstr>
      <vt:lpstr>Anaesthetic!Print_Area</vt:lpstr>
      <vt:lpstr>Derma!Print_Area</vt:lpstr>
      <vt:lpstr>IV!Print_Area</vt:lpstr>
      <vt:lpstr>Liquid!Print_Area</vt:lpstr>
      <vt:lpstr>Nutritionals!Print_Area</vt:lpstr>
      <vt:lpstr>Others!Print_Area</vt:lpstr>
      <vt:lpstr>Otic!Print_Area</vt:lpstr>
      <vt:lpstr>'Tablets Oral Solids'!Print_Area</vt:lpstr>
      <vt:lpstr>Vaccines!Print_Area</vt:lpstr>
      <vt:lpstr>Ampules!Print_Titles</vt:lpstr>
      <vt:lpstr>Anaesthetic!Print_Titles</vt:lpstr>
      <vt:lpstr>Derma!Print_Titles</vt:lpstr>
      <vt:lpstr>IV!Print_Titles</vt:lpstr>
      <vt:lpstr>Liquid!Print_Titles</vt:lpstr>
      <vt:lpstr>Nutritionals!Print_Titles</vt:lpstr>
      <vt:lpstr>Others!Print_Titles</vt:lpstr>
      <vt:lpstr>Otic!Print_Titles</vt:lpstr>
      <vt:lpstr>'Tablets Oral Solids'!Print_Titles</vt:lpstr>
      <vt:lpstr>Vaccines!Print_Titles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2022-08-19T01:29:20Z</cp:lastPrinted>
  <dcterms:created xsi:type="dcterms:W3CDTF">2012-03-27T07:03:25Z</dcterms:created>
  <dcterms:modified xsi:type="dcterms:W3CDTF">2022-08-19T05:26:42Z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0x010100CA6B0DC36DE8BD4C94B3A7A824108C63</vt:lpwstr>
  </property>
</Properties>
</file>